
<file path=[Content_Types].xml><?xml version="1.0" encoding="utf-8"?>
<Types xmlns="http://schemas.openxmlformats.org/package/2006/content-types">
  <Default Extension="xml" ContentType="application/xml"/>
  <Default Extension="bin" ContentType="application/vnd.openxmlformats-officedocument.spreadsheetml.printerSettings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209"/>
  <workbookPr/>
  <mc:AlternateContent xmlns:mc="http://schemas.openxmlformats.org/markup-compatibility/2006">
    <mc:Choice Requires="x15">
      <x15ac:absPath xmlns:x15ac="http://schemas.microsoft.com/office/spreadsheetml/2010/11/ac" url="/Users/marikalecklin/Documents/AAAAA/"/>
    </mc:Choice>
  </mc:AlternateContent>
  <bookViews>
    <workbookView xWindow="0" yWindow="460" windowWidth="25600" windowHeight="14600"/>
  </bookViews>
  <sheets>
    <sheet name="Yhteenveto" sheetId="7" r:id="rId1"/>
    <sheet name="Perustiedot" sheetId="6" r:id="rId2"/>
    <sheet name="Työmäärät ja kustannukset" sheetId="5" r:id="rId3"/>
    <sheet name="Hankkeen valmiusasteen seuranta" sheetId="2" r:id="rId4"/>
  </sheets>
  <externalReferences>
    <externalReference r:id="rId5"/>
  </externalReferences>
  <definedNames>
    <definedName name="Allokaatio1">'Työmäärät ja kustannukset'!$C$14</definedName>
    <definedName name="Allokaatio2">'Työmäärät ja kustannukset'!$C$17</definedName>
    <definedName name="Allokaatio3">'Työmäärät ja kustannukset'!$C$20</definedName>
    <definedName name="Allokaatio4">'Työmäärät ja kustannukset'!$C$23</definedName>
    <definedName name="Hinta1">'Työmäärät ja kustannukset'!$D$14</definedName>
    <definedName name="Hinta2">'Työmäärät ja kustannukset'!$D$17</definedName>
    <definedName name="Hinta3">'Työmäärät ja kustannukset'!$D$20</definedName>
    <definedName name="Hinta4">'Työmäärät ja kustannukset'!$D$23</definedName>
    <definedName name="Kesto">Perustiedot!$D$19</definedName>
    <definedName name="Kokonaisbudjetti">Perustiedot!$D$17</definedName>
    <definedName name="Kuukaudentyötunnit">Perustiedot!$D$20</definedName>
    <definedName name="Kuukausibudjetti">Perustiedot!$D$18</definedName>
    <definedName name="Määrä1">'Työmäärät ja kustannukset'!$B$14</definedName>
    <definedName name="Määrä2">'Työmäärät ja kustannukset'!$B$17</definedName>
    <definedName name="Määrä3">'Työmäärät ja kustannukset'!$B$20</definedName>
    <definedName name="Määrä4">'Työmäärät ja kustannukset'!$B$23</definedName>
    <definedName name="Projektin_vaihe">[1]Parametrit!$A$4:$A$7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R36" i="5" l="1"/>
  <c r="D18" i="6"/>
  <c r="Q36" i="5"/>
  <c r="Q23" i="5"/>
  <c r="P23" i="5"/>
  <c r="O23" i="5"/>
  <c r="N23" i="5"/>
  <c r="M23" i="5"/>
  <c r="L23" i="5"/>
  <c r="K23" i="5"/>
  <c r="J23" i="5"/>
  <c r="I23" i="5"/>
  <c r="H23" i="5"/>
  <c r="G23" i="5"/>
  <c r="F23" i="5"/>
  <c r="Q20" i="5"/>
  <c r="P20" i="5"/>
  <c r="O20" i="5"/>
  <c r="N20" i="5"/>
  <c r="M20" i="5"/>
  <c r="L20" i="5"/>
  <c r="K20" i="5"/>
  <c r="J20" i="5"/>
  <c r="I20" i="5"/>
  <c r="H20" i="5"/>
  <c r="G20" i="5"/>
  <c r="F20" i="5"/>
  <c r="Q17" i="5"/>
  <c r="P17" i="5"/>
  <c r="O17" i="5"/>
  <c r="N17" i="5"/>
  <c r="M17" i="5"/>
  <c r="L17" i="5"/>
  <c r="K17" i="5"/>
  <c r="J17" i="5"/>
  <c r="I17" i="5"/>
  <c r="H17" i="5"/>
  <c r="G17" i="5"/>
  <c r="F17" i="5"/>
  <c r="Q14" i="5"/>
  <c r="P14" i="5"/>
  <c r="O14" i="5"/>
  <c r="N14" i="5"/>
  <c r="M14" i="5"/>
  <c r="L14" i="5"/>
  <c r="K14" i="5"/>
  <c r="J14" i="5"/>
  <c r="I14" i="5"/>
  <c r="H14" i="5"/>
  <c r="G14" i="5"/>
  <c r="F14" i="5"/>
  <c r="K36" i="5"/>
  <c r="F36" i="5"/>
  <c r="N36" i="5"/>
  <c r="G36" i="5"/>
  <c r="O36" i="5"/>
  <c r="J36" i="5"/>
  <c r="H36" i="5"/>
  <c r="L36" i="5"/>
  <c r="P36" i="5"/>
  <c r="I36" i="5"/>
  <c r="M36" i="5"/>
  <c r="P30" i="5"/>
  <c r="Q37" i="5"/>
  <c r="P37" i="5"/>
  <c r="O37" i="5"/>
  <c r="N37" i="5"/>
  <c r="M37" i="5"/>
  <c r="L37" i="5"/>
  <c r="L38" i="5"/>
  <c r="K38" i="5"/>
  <c r="J38" i="5"/>
  <c r="I38" i="5"/>
  <c r="H38" i="5"/>
  <c r="G38" i="5"/>
  <c r="F38" i="5"/>
  <c r="F55" i="5"/>
  <c r="Q32" i="5"/>
  <c r="P32" i="5"/>
  <c r="O32" i="5"/>
  <c r="N32" i="5"/>
  <c r="M32" i="5"/>
  <c r="L32" i="5"/>
  <c r="K32" i="5"/>
  <c r="J32" i="5"/>
  <c r="I32" i="5"/>
  <c r="H32" i="5"/>
  <c r="G32" i="5"/>
  <c r="F32" i="5"/>
  <c r="Q31" i="5"/>
  <c r="P31" i="5"/>
  <c r="O31" i="5"/>
  <c r="N31" i="5"/>
  <c r="M31" i="5"/>
  <c r="L31" i="5"/>
  <c r="K31" i="5"/>
  <c r="J31" i="5"/>
  <c r="I31" i="5"/>
  <c r="H31" i="5"/>
  <c r="G31" i="5"/>
  <c r="F31" i="5"/>
  <c r="F47" i="5"/>
  <c r="Q30" i="5"/>
  <c r="N30" i="5"/>
  <c r="M30" i="5"/>
  <c r="K30" i="5"/>
  <c r="J30" i="5"/>
  <c r="I30" i="5"/>
  <c r="H30" i="5"/>
  <c r="G30" i="5"/>
  <c r="F30" i="5"/>
  <c r="F46" i="5"/>
  <c r="R15" i="5"/>
  <c r="U15" i="5"/>
  <c r="R14" i="5"/>
  <c r="U14" i="5"/>
  <c r="R23" i="5"/>
  <c r="U23" i="5"/>
  <c r="R16" i="5"/>
  <c r="R19" i="5"/>
  <c r="U19" i="5"/>
  <c r="R22" i="5"/>
  <c r="U22" i="5"/>
  <c r="R25" i="5"/>
  <c r="U25" i="5"/>
  <c r="R24" i="5"/>
  <c r="U24" i="5"/>
  <c r="R17" i="5"/>
  <c r="U17" i="5"/>
  <c r="R20" i="5"/>
  <c r="U20" i="5"/>
  <c r="R18" i="5"/>
  <c r="R21" i="5"/>
  <c r="C12" i="2"/>
  <c r="C23" i="2"/>
  <c r="D23" i="2"/>
  <c r="D17" i="2"/>
  <c r="E17" i="2"/>
  <c r="F17" i="2"/>
  <c r="F23" i="2"/>
  <c r="H19" i="2"/>
  <c r="G17" i="2"/>
  <c r="E23" i="2"/>
  <c r="S16" i="5"/>
  <c r="T16" i="5"/>
  <c r="O30" i="5"/>
  <c r="L30" i="5"/>
  <c r="G55" i="5"/>
  <c r="H55" i="5"/>
  <c r="I55" i="5"/>
  <c r="J55" i="5"/>
  <c r="K55" i="5"/>
  <c r="K56" i="5"/>
  <c r="L56" i="5"/>
  <c r="M56" i="5"/>
  <c r="N56" i="5"/>
  <c r="O56" i="5"/>
  <c r="P56" i="5"/>
  <c r="Q56" i="5"/>
  <c r="R38" i="5"/>
  <c r="R37" i="5"/>
  <c r="F54" i="5"/>
  <c r="G54" i="5"/>
  <c r="H54" i="5"/>
  <c r="I54" i="5"/>
  <c r="J54" i="5"/>
  <c r="K54" i="5"/>
  <c r="L54" i="5"/>
  <c r="M54" i="5"/>
  <c r="N54" i="5"/>
  <c r="O54" i="5"/>
  <c r="P54" i="5"/>
  <c r="Q54" i="5"/>
  <c r="U16" i="5"/>
  <c r="S22" i="5"/>
  <c r="T22" i="5"/>
  <c r="U21" i="5"/>
  <c r="V25" i="5"/>
  <c r="W25" i="5"/>
  <c r="S19" i="5"/>
  <c r="T19" i="5"/>
  <c r="U18" i="5"/>
  <c r="G47" i="5"/>
  <c r="H47" i="5"/>
  <c r="I47" i="5"/>
  <c r="J47" i="5"/>
  <c r="K47" i="5"/>
  <c r="L48" i="5"/>
  <c r="M48" i="5"/>
  <c r="N48" i="5"/>
  <c r="O48" i="5"/>
  <c r="P48" i="5"/>
  <c r="Q48" i="5"/>
  <c r="G46" i="5"/>
  <c r="H46" i="5"/>
  <c r="I46" i="5"/>
  <c r="J46" i="5"/>
  <c r="K46" i="5"/>
  <c r="R30" i="5"/>
  <c r="S25" i="5"/>
  <c r="T25" i="5"/>
  <c r="R32" i="5"/>
  <c r="R31" i="5"/>
  <c r="H17" i="2"/>
  <c r="G23" i="2"/>
  <c r="L46" i="5"/>
  <c r="M46" i="5"/>
  <c r="N46" i="5"/>
  <c r="O46" i="5"/>
  <c r="P46" i="5"/>
  <c r="Q46" i="5"/>
  <c r="S38" i="5"/>
  <c r="T38" i="5"/>
  <c r="V22" i="5"/>
  <c r="W22" i="5"/>
  <c r="V16" i="5"/>
  <c r="W16" i="5"/>
  <c r="V19" i="5"/>
  <c r="W19" i="5"/>
  <c r="S32" i="5"/>
  <c r="T32" i="5"/>
  <c r="H23" i="2"/>
  <c r="I17" i="2"/>
  <c r="J17" i="2"/>
  <c r="K17" i="2"/>
  <c r="L17" i="2"/>
  <c r="M17" i="2"/>
  <c r="N17" i="2"/>
</calcChain>
</file>

<file path=xl/comments1.xml><?xml version="1.0" encoding="utf-8"?>
<comments xmlns="http://schemas.openxmlformats.org/spreadsheetml/2006/main">
  <authors>
    <author>Author</author>
  </authors>
  <commentList>
    <comment ref="D6" authorId="0">
      <text>
        <r>
          <rPr>
            <sz val="8"/>
            <color indexed="81"/>
            <rFont val="Tahoma"/>
            <family val="2"/>
          </rPr>
          <t>Tähän kenttään syötetty projektitunnus kopioituu automaattisesti tämän Excel tiedoston tarvittaville välilehdille.</t>
        </r>
      </text>
    </comment>
    <comment ref="D7" authorId="0">
      <text>
        <r>
          <rPr>
            <sz val="8"/>
            <color indexed="81"/>
            <rFont val="Tahoma"/>
            <family val="2"/>
          </rPr>
          <t>Tähän kenttään syötetty projektin nimi kopioituu automaattisesti tämän Excel tiedoston tarvittaville välilehdille.</t>
        </r>
      </text>
    </comment>
    <comment ref="D12" authorId="0">
      <text>
        <r>
          <rPr>
            <sz val="8"/>
            <color indexed="81"/>
            <rFont val="Tahoma"/>
            <family val="2"/>
          </rPr>
          <t>Tähän kenttään syötetyt varmistuksesta vastaavien nimet kopioituvat automaattisesti tämän Excel tiedoston tarvittaville välilehdille.</t>
        </r>
      </text>
    </comment>
    <comment ref="C28" authorId="0">
      <text>
        <r>
          <rPr>
            <sz val="8"/>
            <color indexed="81"/>
            <rFont val="Tahoma"/>
            <family val="2"/>
          </rPr>
          <t>Tähän kenttään syötetty versionumero kopioituu automaattisesti tämän Excel tiedoston tarvittaville välilehdille.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<sst xmlns="http://schemas.openxmlformats.org/spreadsheetml/2006/main" count="246" uniqueCount="108">
  <si>
    <t>Yhteensä</t>
  </si>
  <si>
    <t>Ennuste</t>
  </si>
  <si>
    <t>Toteuma</t>
  </si>
  <si>
    <t>Valmiusaste</t>
  </si>
  <si>
    <t>Ero</t>
  </si>
  <si>
    <t>Toteuma+lopun ennuste</t>
  </si>
  <si>
    <t>Ero (alkuperäiseen ennusteeseen)</t>
  </si>
  <si>
    <t xml:space="preserve">Ohjeita: </t>
  </si>
  <si>
    <t>Yht.</t>
  </si>
  <si>
    <t>Tot.+enn.</t>
  </si>
  <si>
    <t>1% edistymistä vastaa</t>
  </si>
  <si>
    <t>Hankkeen kokonaistyömäärä (henkilötyöpäiviä)</t>
  </si>
  <si>
    <t>Hankkeen kesto</t>
  </si>
  <si>
    <t>Hankkeen tunnus:</t>
  </si>
  <si>
    <r>
      <t>&lt;</t>
    </r>
    <r>
      <rPr>
        <i/>
        <sz val="10"/>
        <rFont val="Arial"/>
        <family val="2"/>
      </rPr>
      <t>hankkeen tunnus</t>
    </r>
    <r>
      <rPr>
        <sz val="10"/>
        <rFont val="Arial"/>
      </rPr>
      <t>&gt;</t>
    </r>
  </si>
  <si>
    <t>Hankkeen nimi:</t>
  </si>
  <si>
    <t xml:space="preserve">Hankkeen vaihe: </t>
  </si>
  <si>
    <r>
      <t>&lt;</t>
    </r>
    <r>
      <rPr>
        <i/>
        <sz val="10"/>
        <rFont val="Arial"/>
        <family val="2"/>
      </rPr>
      <t>valitse</t>
    </r>
    <r>
      <rPr>
        <sz val="10"/>
        <rFont val="Arial"/>
      </rPr>
      <t>&gt;</t>
    </r>
  </si>
  <si>
    <t>Päivitetty viimeksi:</t>
  </si>
  <si>
    <r>
      <t>&lt;</t>
    </r>
    <r>
      <rPr>
        <i/>
        <sz val="10"/>
        <rFont val="Arial"/>
        <family val="2"/>
      </rPr>
      <t>pp.kk.vvvv</t>
    </r>
    <r>
      <rPr>
        <sz val="10"/>
        <rFont val="Arial"/>
      </rPr>
      <t>&gt;</t>
    </r>
  </si>
  <si>
    <t>Hankejohtaja</t>
  </si>
  <si>
    <r>
      <t>&lt;</t>
    </r>
    <r>
      <rPr>
        <i/>
        <sz val="10"/>
        <rFont val="Arial"/>
        <family val="2"/>
      </rPr>
      <t>sukunimi</t>
    </r>
    <r>
      <rPr>
        <sz val="10"/>
        <rFont val="Arial"/>
      </rPr>
      <t>&gt; &lt;</t>
    </r>
    <r>
      <rPr>
        <i/>
        <sz val="10"/>
        <rFont val="Arial"/>
        <family val="2"/>
      </rPr>
      <t>etunimi</t>
    </r>
    <r>
      <rPr>
        <sz val="10"/>
        <rFont val="Arial"/>
      </rPr>
      <t>&gt;</t>
    </r>
  </si>
  <si>
    <t>Sähköposti</t>
  </si>
  <si>
    <r>
      <t>&lt;</t>
    </r>
    <r>
      <rPr>
        <i/>
        <sz val="10"/>
        <rFont val="Arial"/>
        <family val="2"/>
      </rPr>
      <t>email</t>
    </r>
    <r>
      <rPr>
        <sz val="10"/>
        <rFont val="Arial"/>
      </rPr>
      <t>&gt;</t>
    </r>
  </si>
  <si>
    <t>Puhelin</t>
  </si>
  <si>
    <r>
      <t>&lt;</t>
    </r>
    <r>
      <rPr>
        <i/>
        <sz val="10"/>
        <rFont val="Arial"/>
        <family val="2"/>
      </rPr>
      <t>puhnro</t>
    </r>
    <r>
      <rPr>
        <sz val="10"/>
        <rFont val="Arial"/>
      </rPr>
      <t>&gt;</t>
    </r>
  </si>
  <si>
    <t>Päivä *</t>
  </si>
  <si>
    <t>Versio *</t>
  </si>
  <si>
    <t>Kuvaus *</t>
  </si>
  <si>
    <t>Tekijä *</t>
  </si>
  <si>
    <r>
      <t>&lt;</t>
    </r>
    <r>
      <rPr>
        <i/>
        <sz val="10"/>
        <color indexed="8"/>
        <rFont val="Arial"/>
        <family val="2"/>
      </rPr>
      <t>pp.kk.vvvv</t>
    </r>
    <r>
      <rPr>
        <sz val="10"/>
        <color indexed="8"/>
        <rFont val="Arial"/>
        <family val="2"/>
      </rPr>
      <t>&gt;</t>
    </r>
  </si>
  <si>
    <t>0.1</t>
  </si>
  <si>
    <t>Dokumentin perustaminen</t>
  </si>
  <si>
    <r>
      <t>&lt;</t>
    </r>
    <r>
      <rPr>
        <i/>
        <sz val="10"/>
        <color indexed="8"/>
        <rFont val="Arial"/>
        <family val="2"/>
      </rPr>
      <t>sukunimi</t>
    </r>
    <r>
      <rPr>
        <sz val="10"/>
        <color indexed="8"/>
        <rFont val="Arial"/>
        <family val="2"/>
      </rPr>
      <t>&gt; &lt;</t>
    </r>
    <r>
      <rPr>
        <i/>
        <sz val="10"/>
        <color indexed="8"/>
        <rFont val="Arial"/>
        <family val="2"/>
      </rPr>
      <t>etunimi</t>
    </r>
    <r>
      <rPr>
        <sz val="10"/>
        <color indexed="8"/>
        <rFont val="Arial"/>
        <family val="2"/>
      </rPr>
      <t>&gt;</t>
    </r>
  </si>
  <si>
    <r>
      <t>&lt;</t>
    </r>
    <r>
      <rPr>
        <i/>
        <sz val="10"/>
        <color indexed="8"/>
        <rFont val="Arial"/>
        <family val="2"/>
      </rPr>
      <t>versio nro</t>
    </r>
    <r>
      <rPr>
        <sz val="10"/>
        <color indexed="8"/>
        <rFont val="Arial"/>
        <family val="2"/>
      </rPr>
      <t>&gt;</t>
    </r>
  </si>
  <si>
    <r>
      <t>&lt;</t>
    </r>
    <r>
      <rPr>
        <i/>
        <sz val="10"/>
        <color indexed="8"/>
        <rFont val="Arial"/>
        <family val="2"/>
      </rPr>
      <t>lyhyt kuvaus tehdyistä muutoksista</t>
    </r>
    <r>
      <rPr>
        <sz val="10"/>
        <color indexed="8"/>
        <rFont val="Arial"/>
        <family val="2"/>
      </rPr>
      <t>&gt;</t>
    </r>
  </si>
  <si>
    <t>Viimeisin versio:</t>
  </si>
  <si>
    <t>Hankkeen ajankäytön ja edistymisen seuranta</t>
  </si>
  <si>
    <t>Hankkeen toteuma</t>
  </si>
  <si>
    <t>Ennuste hankkeen jäljelläolevalle osuudelle</t>
  </si>
  <si>
    <t>Hankkeen valmiusasteen edistymisen seuranta</t>
  </si>
  <si>
    <t>Yhden prosentin edistymisen määrä henkilötyöpäivinä ja hankkeen kesto</t>
  </si>
  <si>
    <t>henkilötyöpäivän työ</t>
  </si>
  <si>
    <t>Yksikkö: prosentti (kaikesta hankkeen työstä)</t>
  </si>
  <si>
    <t>Alkuperäinen hankesuunnitelma</t>
  </si>
  <si>
    <t>Toteuman ero alkuperäiseen suunnitelmaan</t>
  </si>
  <si>
    <r>
      <t>Yksikkö:</t>
    </r>
    <r>
      <rPr>
        <b/>
        <sz val="10"/>
        <rFont val="Arial"/>
        <family val="2"/>
      </rPr>
      <t xml:space="preserve"> henkilötyöpäivä</t>
    </r>
  </si>
  <si>
    <t>Hankkeen kumulatiivinen ajankäyttö:</t>
  </si>
  <si>
    <t>Yksikkökustannus</t>
  </si>
  <si>
    <t>Työmäärä</t>
  </si>
  <si>
    <t>Kustannus</t>
  </si>
  <si>
    <t>Hankkeen työ yhteensä</t>
  </si>
  <si>
    <t>Hankkeen kumulatiiviset kustannukset:</t>
  </si>
  <si>
    <t>Hankkeen kustannukset yhteensä</t>
  </si>
  <si>
    <t>Budjetti</t>
  </si>
  <si>
    <t>HANKKEEN PERUSTIEDOT</t>
  </si>
  <si>
    <t>BUDJETTI</t>
  </si>
  <si>
    <t>Kuukausi</t>
  </si>
  <si>
    <t>Vuosi</t>
  </si>
  <si>
    <t>Tammi</t>
  </si>
  <si>
    <t>Helmi</t>
  </si>
  <si>
    <t>Maalis</t>
  </si>
  <si>
    <t>Huhti</t>
  </si>
  <si>
    <t>Touko</t>
  </si>
  <si>
    <t>Kesä</t>
  </si>
  <si>
    <t>Heinä</t>
  </si>
  <si>
    <t>Elo</t>
  </si>
  <si>
    <t>Syys</t>
  </si>
  <si>
    <t>Loka</t>
  </si>
  <si>
    <t>Marras</t>
  </si>
  <si>
    <t>Joulu</t>
  </si>
  <si>
    <t>Hankkeen aloituspäivä</t>
  </si>
  <si>
    <t>Hankkeen lopetuspäivä</t>
  </si>
  <si>
    <t>Hankkeen työn seuranta (ulkoiset resurssit)</t>
  </si>
  <si>
    <t>Hankkeen ajankäytön ja kustannusten seurantataulukko</t>
  </si>
  <si>
    <t>Suunniteltu tarve</t>
  </si>
  <si>
    <t>Tehtävä</t>
  </si>
  <si>
    <t>Lukumäärä</t>
  </si>
  <si>
    <t>Allokaatio</t>
  </si>
  <si>
    <t>Hankkeen kesto (kk)</t>
  </si>
  <si>
    <t>Laskennalliset työtunnit/kk</t>
  </si>
  <si>
    <t>Kokonaisbudjetti (Eur)</t>
  </si>
  <si>
    <t>Kuukausibudjetti (Eur)</t>
  </si>
  <si>
    <t>Kuukautta</t>
  </si>
  <si>
    <r>
      <rPr>
        <i/>
        <sz val="10"/>
        <rFont val="Arial"/>
        <family val="2"/>
      </rPr>
      <t>&lt;toimiala + hankkeen nimi</t>
    </r>
    <r>
      <rPr>
        <sz val="10"/>
        <rFont val="Arial"/>
      </rPr>
      <t>&gt;</t>
    </r>
  </si>
  <si>
    <t>Täytä tiedot harmaisiin kenttiin</t>
  </si>
  <si>
    <t>esim. Projektipäällikkö</t>
  </si>
  <si>
    <t>esim. Ohjelmistokehitys</t>
  </si>
  <si>
    <t>esim. Testaus</t>
  </si>
  <si>
    <t>esim. Määrittely</t>
  </si>
  <si>
    <t>[tuntia]</t>
  </si>
  <si>
    <t>[Eur/tunti]</t>
  </si>
  <si>
    <t>[%]</t>
  </si>
  <si>
    <t>[lkm]</t>
  </si>
  <si>
    <t>[EUR]</t>
  </si>
  <si>
    <t>Suunnitelma [tunnit]</t>
  </si>
  <si>
    <t>Hankkeen toteuma [tunnit]</t>
  </si>
  <si>
    <t>Budjetti [Eur]</t>
  </si>
  <si>
    <t>Hankkeen toteuma [Eur]</t>
  </si>
  <si>
    <r>
      <t>"</t>
    </r>
    <r>
      <rPr>
        <b/>
        <sz val="10"/>
        <color indexed="62"/>
        <rFont val="Arial"/>
        <family val="2"/>
      </rPr>
      <t>Suunniteltu tarve</t>
    </r>
    <r>
      <rPr>
        <sz val="10"/>
        <color indexed="62"/>
        <rFont val="Arial"/>
        <family val="2"/>
      </rPr>
      <t>" tulisi vastata hankkeen määrärahoja. Se lasketaan resurssiallokaation pohjalta, eikä se saa vuositasolla ylittää hankkeelle varattua vuosittaista määrärahaa.</t>
    </r>
  </si>
  <si>
    <r>
      <rPr>
        <b/>
        <sz val="10"/>
        <color indexed="62"/>
        <rFont val="Arial"/>
        <family val="2"/>
      </rPr>
      <t>"Toteuma"</t>
    </r>
    <r>
      <rPr>
        <sz val="10"/>
        <color indexed="62"/>
        <rFont val="Arial"/>
        <family val="2"/>
      </rPr>
      <t xml:space="preserve"> kirjataan joko Toimittajien tuntiraporteista tai laskuista. Jompikumpi tai kummatkin tulisi vaatia Toimittajilta joka kuukausi.</t>
    </r>
  </si>
  <si>
    <r>
      <rPr>
        <b/>
        <sz val="10"/>
        <color indexed="62"/>
        <rFont val="Arial"/>
        <family val="2"/>
      </rPr>
      <t>"Ennuste"</t>
    </r>
    <r>
      <rPr>
        <sz val="10"/>
        <color indexed="62"/>
        <rFont val="Arial"/>
        <family val="2"/>
      </rPr>
      <t xml:space="preserve"> tarkoittaa ajankäytön ennustetta jäljellä olevalle ajalle. Hankepäällikön tulisi kuukausittain arvioida loppu ajankäyttö vähintään kuluvalle vuodelle.</t>
    </r>
  </si>
  <si>
    <t>Seurantaraportti ulkoisista laskuttavista resursseista tulisi tehdä kuukausittain hankepäällikön omaan käyttöön, josta tehdään kooste johto/ohjausryhmälle.</t>
  </si>
  <si>
    <t>Täytä harmaalla merkityt solut</t>
  </si>
  <si>
    <r>
      <t>"</t>
    </r>
    <r>
      <rPr>
        <b/>
        <sz val="10"/>
        <color indexed="62"/>
        <rFont val="Arial"/>
        <family val="2"/>
      </rPr>
      <t>Suunnitelma</t>
    </r>
    <r>
      <rPr>
        <sz val="10"/>
        <color indexed="62"/>
        <rFont val="Arial"/>
        <family val="2"/>
      </rPr>
      <t xml:space="preserve">" tarkoittaa viimeisimmän hyväksytyn hankesuunnitelman mukaista ajankäytön suunnitelmaa. Aina kun hankesuunnitelma muuttuu laajuuden osalta, on myös </t>
    </r>
    <r>
      <rPr>
        <b/>
        <sz val="10"/>
        <color indexed="62"/>
        <rFont val="Arial"/>
        <family val="2"/>
      </rPr>
      <t>"Suunnitelma"</t>
    </r>
    <r>
      <rPr>
        <sz val="10"/>
        <color indexed="62"/>
        <rFont val="Arial"/>
        <family val="2"/>
      </rPr>
      <t xml:space="preserve"> päivitettävä vastaamaan uuden laajuuden mukaista ajankäyttötarvetta.</t>
    </r>
  </si>
  <si>
    <r>
      <rPr>
        <b/>
        <sz val="10"/>
        <color indexed="62"/>
        <rFont val="Arial"/>
        <family val="2"/>
      </rPr>
      <t>"Toteuma"</t>
    </r>
    <r>
      <rPr>
        <sz val="10"/>
        <color indexed="62"/>
        <rFont val="Arial"/>
        <family val="2"/>
      </rPr>
      <t xml:space="preserve"> tarkoittaa todellisuudessa kuluneita/käytettyjä tunteja/henkilötyöpäiviä ja hankkeen todellista valmiusastetta.</t>
    </r>
  </si>
  <si>
    <r>
      <rPr>
        <b/>
        <sz val="10"/>
        <color indexed="62"/>
        <rFont val="Arial"/>
        <family val="2"/>
      </rPr>
      <t>"Ennuste"</t>
    </r>
    <r>
      <rPr>
        <sz val="10"/>
        <color indexed="62"/>
        <rFont val="Arial"/>
        <family val="2"/>
      </rPr>
      <t xml:space="preserve"> tarkoittaa valmiusasteen ennustetta jäljellä olevalle ajalle.</t>
    </r>
  </si>
  <si>
    <t>Valmiusaste kannattaa arvioida ja päivittää ainakin silloin, kun hankkeen kannalta kriittisen osatuotoksen tulisi olla valmis. Ketterässä ohjauksessa valmiusaste päivitetään yleensä jokaisessa sprintissä.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</si>
</sst>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\ %"/>
  </numFmts>
  <fonts count="24" x14ac:knownFonts="1">
    <font>
      <sz val="10"/>
      <name val="Arial"/>
    </font>
    <font>
      <sz val="8"/>
      <name val="Arial"/>
      <family val="2"/>
    </font>
    <font>
      <sz val="9"/>
      <name val="Arial"/>
      <family val="2"/>
    </font>
    <font>
      <sz val="8"/>
      <color indexed="81"/>
      <name val="Tahoma"/>
      <family val="2"/>
    </font>
    <font>
      <sz val="10"/>
      <color indexed="62"/>
      <name val="Arial"/>
      <family val="2"/>
    </font>
    <font>
      <sz val="10"/>
      <color indexed="9"/>
      <name val="Arial"/>
      <family val="2"/>
    </font>
    <font>
      <b/>
      <sz val="10"/>
      <name val="Arial"/>
      <family val="2"/>
    </font>
    <font>
      <b/>
      <sz val="10"/>
      <color indexed="62"/>
      <name val="Arial"/>
      <family val="2"/>
    </font>
    <font>
      <b/>
      <sz val="16"/>
      <color indexed="53"/>
      <name val="Arial"/>
      <family val="2"/>
    </font>
    <font>
      <b/>
      <sz val="16"/>
      <color indexed="57"/>
      <name val="Arial"/>
      <family val="2"/>
    </font>
    <font>
      <b/>
      <sz val="18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sz val="8"/>
      <color indexed="8"/>
      <name val="Arial"/>
      <family val="2"/>
    </font>
    <font>
      <b/>
      <sz val="10"/>
      <color indexed="8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i/>
      <sz val="10"/>
      <color indexed="8"/>
      <name val="Arial"/>
      <family val="2"/>
    </font>
    <font>
      <sz val="8"/>
      <color indexed="10"/>
      <name val="Arial"/>
      <family val="2"/>
    </font>
    <font>
      <sz val="10"/>
      <color rgb="FF9C0006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6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7CE"/>
      </patternFill>
    </fill>
    <fill>
      <patternFill patternType="solid">
        <fgColor theme="0"/>
        <bgColor indexed="64"/>
      </patternFill>
    </fill>
  </fills>
  <borders count="7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/>
      <diagonal/>
    </border>
    <border>
      <left/>
      <right/>
      <top style="thick">
        <color indexed="53"/>
      </top>
      <bottom/>
      <diagonal/>
    </border>
    <border>
      <left/>
      <right style="thick">
        <color indexed="53"/>
      </right>
      <top style="thick">
        <color indexed="53"/>
      </top>
      <bottom/>
      <diagonal/>
    </border>
    <border>
      <left style="thick">
        <color indexed="53"/>
      </left>
      <right/>
      <top/>
      <bottom/>
      <diagonal/>
    </border>
    <border>
      <left/>
      <right style="thick">
        <color indexed="53"/>
      </right>
      <top/>
      <bottom/>
      <diagonal/>
    </border>
    <border>
      <left style="thick">
        <color indexed="53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ck">
        <color indexed="53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indexed="53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ck">
        <color indexed="53"/>
      </left>
      <right/>
      <top/>
      <bottom style="thick">
        <color indexed="53"/>
      </bottom>
      <diagonal/>
    </border>
    <border>
      <left/>
      <right/>
      <top/>
      <bottom style="thick">
        <color indexed="53"/>
      </bottom>
      <diagonal/>
    </border>
    <border>
      <left/>
      <right style="thick">
        <color indexed="53"/>
      </right>
      <top/>
      <bottom style="thick">
        <color indexed="53"/>
      </bottom>
      <diagonal/>
    </border>
    <border>
      <left style="thin">
        <color auto="1"/>
      </left>
      <right/>
      <top/>
      <bottom/>
      <diagonal/>
    </border>
    <border>
      <left style="thick">
        <color indexed="11"/>
      </left>
      <right/>
      <top style="thick">
        <color indexed="11"/>
      </top>
      <bottom/>
      <diagonal/>
    </border>
    <border>
      <left/>
      <right/>
      <top style="thick">
        <color indexed="11"/>
      </top>
      <bottom/>
      <diagonal/>
    </border>
    <border>
      <left/>
      <right style="thick">
        <color indexed="11"/>
      </right>
      <top style="thick">
        <color indexed="11"/>
      </top>
      <bottom/>
      <diagonal/>
    </border>
    <border>
      <left style="thick">
        <color indexed="11"/>
      </left>
      <right/>
      <top/>
      <bottom/>
      <diagonal/>
    </border>
    <border>
      <left/>
      <right style="thick">
        <color indexed="11"/>
      </right>
      <top/>
      <bottom/>
      <diagonal/>
    </border>
    <border>
      <left style="thick">
        <color indexed="11"/>
      </left>
      <right/>
      <top/>
      <bottom style="thick">
        <color indexed="11"/>
      </bottom>
      <diagonal/>
    </border>
    <border>
      <left/>
      <right/>
      <top/>
      <bottom style="thick">
        <color indexed="11"/>
      </bottom>
      <diagonal/>
    </border>
    <border>
      <left/>
      <right style="thick">
        <color indexed="11"/>
      </right>
      <top/>
      <bottom style="thick">
        <color indexed="1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ck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ck">
        <color auto="1"/>
      </bottom>
      <diagonal/>
    </border>
    <border>
      <left style="thin">
        <color theme="0"/>
      </left>
      <right/>
      <top style="medium">
        <color auto="1"/>
      </top>
      <bottom style="medium">
        <color theme="0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theme="1"/>
      </top>
      <bottom style="thin">
        <color auto="1"/>
      </bottom>
      <diagonal/>
    </border>
    <border>
      <left style="thin">
        <color theme="1"/>
      </left>
      <right style="thin">
        <color auto="1"/>
      </right>
      <top/>
      <bottom style="thin">
        <color theme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/>
      <bottom style="medium">
        <color theme="1"/>
      </bottom>
      <diagonal/>
    </border>
    <border>
      <left style="thin">
        <color auto="1"/>
      </left>
      <right style="thin">
        <color theme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theme="1"/>
      </right>
      <top style="medium">
        <color auto="1"/>
      </top>
      <bottom style="thin">
        <color theme="1"/>
      </bottom>
      <diagonal/>
    </border>
    <border>
      <left style="thin">
        <color auto="1"/>
      </left>
      <right style="thin">
        <color theme="1"/>
      </right>
      <top style="thin">
        <color theme="1"/>
      </top>
      <bottom style="thin">
        <color auto="1"/>
      </bottom>
      <diagonal/>
    </border>
    <border>
      <left/>
      <right/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medium">
        <color auto="1"/>
      </top>
      <bottom style="thin">
        <color auto="1"/>
      </bottom>
      <diagonal/>
    </border>
    <border>
      <left style="thick">
        <color indexed="53"/>
      </left>
      <right/>
      <top style="thick">
        <color auto="1"/>
      </top>
      <bottom/>
      <diagonal/>
    </border>
    <border>
      <left style="thick">
        <color indexed="53"/>
      </left>
      <right/>
      <top/>
      <bottom style="medium">
        <color theme="1"/>
      </bottom>
      <diagonal/>
    </border>
    <border>
      <left/>
      <right style="medium">
        <color auto="1"/>
      </right>
      <top/>
      <bottom style="medium">
        <color theme="1"/>
      </bottom>
      <diagonal/>
    </border>
  </borders>
  <cellStyleXfs count="4">
    <xf numFmtId="0" fontId="0" fillId="0" borderId="0"/>
    <xf numFmtId="0" fontId="19" fillId="0" borderId="0"/>
    <xf numFmtId="0" fontId="15" fillId="0" borderId="0"/>
    <xf numFmtId="0" fontId="23" fillId="9" borderId="0" applyNumberFormat="0" applyBorder="0" applyAlignment="0" applyProtection="0"/>
  </cellStyleXfs>
  <cellXfs count="178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1" xfId="0" applyFill="1" applyBorder="1"/>
    <xf numFmtId="0" fontId="0" fillId="0" borderId="0" xfId="0" applyFill="1" applyBorder="1"/>
    <xf numFmtId="0" fontId="0" fillId="0" borderId="0" xfId="0" applyFill="1"/>
    <xf numFmtId="164" fontId="0" fillId="0" borderId="0" xfId="0" applyNumberFormat="1" applyBorder="1"/>
    <xf numFmtId="0" fontId="4" fillId="0" borderId="0" xfId="0" applyFont="1"/>
    <xf numFmtId="0" fontId="0" fillId="3" borderId="1" xfId="0" applyFill="1" applyBorder="1"/>
    <xf numFmtId="0" fontId="6" fillId="0" borderId="0" xfId="0" applyFont="1"/>
    <xf numFmtId="0" fontId="6" fillId="0" borderId="0" xfId="0" applyFont="1" applyBorder="1"/>
    <xf numFmtId="0" fontId="0" fillId="0" borderId="2" xfId="0" applyBorder="1"/>
    <xf numFmtId="0" fontId="0" fillId="4" borderId="6" xfId="0" applyFill="1" applyBorder="1"/>
    <xf numFmtId="0" fontId="0" fillId="0" borderId="6" xfId="0" applyBorder="1"/>
    <xf numFmtId="0" fontId="0" fillId="0" borderId="8" xfId="0" applyBorder="1"/>
    <xf numFmtId="0" fontId="0" fillId="0" borderId="9" xfId="0" applyBorder="1"/>
    <xf numFmtId="0" fontId="5" fillId="2" borderId="10" xfId="0" applyFont="1" applyFill="1" applyBorder="1"/>
    <xf numFmtId="0" fontId="0" fillId="3" borderId="11" xfId="0" applyFill="1" applyBorder="1"/>
    <xf numFmtId="0" fontId="0" fillId="4" borderId="12" xfId="0" applyFill="1" applyBorder="1"/>
    <xf numFmtId="2" fontId="0" fillId="0" borderId="0" xfId="0" applyNumberFormat="1" applyFill="1"/>
    <xf numFmtId="0" fontId="6" fillId="0" borderId="15" xfId="0" applyFont="1" applyBorder="1"/>
    <xf numFmtId="0" fontId="0" fillId="0" borderId="16" xfId="0" applyBorder="1"/>
    <xf numFmtId="0" fontId="7" fillId="0" borderId="0" xfId="0" applyFont="1"/>
    <xf numFmtId="0" fontId="0" fillId="5" borderId="17" xfId="0" applyFill="1" applyBorder="1"/>
    <xf numFmtId="1" fontId="0" fillId="5" borderId="17" xfId="0" applyNumberFormat="1" applyFill="1" applyBorder="1"/>
    <xf numFmtId="0" fontId="0" fillId="0" borderId="6" xfId="0" applyFill="1" applyBorder="1"/>
    <xf numFmtId="0" fontId="0" fillId="0" borderId="21" xfId="0" applyFill="1" applyBorder="1"/>
    <xf numFmtId="0" fontId="6" fillId="0" borderId="21" xfId="0" applyFont="1" applyFill="1" applyBorder="1"/>
    <xf numFmtId="0" fontId="0" fillId="0" borderId="22" xfId="0" applyFill="1" applyBorder="1"/>
    <xf numFmtId="0" fontId="0" fillId="0" borderId="23" xfId="0" applyFill="1" applyBorder="1"/>
    <xf numFmtId="0" fontId="6" fillId="0" borderId="0" xfId="0" applyFont="1" applyFill="1" applyBorder="1"/>
    <xf numFmtId="0" fontId="0" fillId="0" borderId="24" xfId="0" applyFill="1" applyBorder="1"/>
    <xf numFmtId="0" fontId="6" fillId="0" borderId="23" xfId="0" applyFont="1" applyFill="1" applyBorder="1"/>
    <xf numFmtId="0" fontId="0" fillId="0" borderId="2" xfId="0" applyFill="1" applyBorder="1"/>
    <xf numFmtId="0" fontId="6" fillId="0" borderId="2" xfId="0" applyFont="1" applyFill="1" applyBorder="1"/>
    <xf numFmtId="0" fontId="6" fillId="0" borderId="3" xfId="0" applyFont="1" applyFill="1" applyBorder="1"/>
    <xf numFmtId="0" fontId="6" fillId="0" borderId="4" xfId="0" applyFont="1" applyFill="1" applyBorder="1"/>
    <xf numFmtId="0" fontId="0" fillId="0" borderId="26" xfId="0" applyFill="1" applyBorder="1"/>
    <xf numFmtId="0" fontId="6" fillId="0" borderId="1" xfId="0" applyFont="1" applyFill="1" applyBorder="1"/>
    <xf numFmtId="0" fontId="6" fillId="0" borderId="5" xfId="0" applyFont="1" applyFill="1" applyBorder="1"/>
    <xf numFmtId="0" fontId="0" fillId="0" borderId="27" xfId="0" applyFill="1" applyBorder="1"/>
    <xf numFmtId="0" fontId="6" fillId="0" borderId="6" xfId="0" applyFont="1" applyFill="1" applyBorder="1"/>
    <xf numFmtId="0" fontId="6" fillId="0" borderId="7" xfId="0" applyFont="1" applyFill="1" applyBorder="1"/>
    <xf numFmtId="0" fontId="6" fillId="0" borderId="13" xfId="0" applyFont="1" applyFill="1" applyBorder="1"/>
    <xf numFmtId="0" fontId="6" fillId="0" borderId="14" xfId="0" applyFont="1" applyFill="1" applyBorder="1"/>
    <xf numFmtId="0" fontId="0" fillId="0" borderId="28" xfId="0" applyFill="1" applyBorder="1"/>
    <xf numFmtId="0" fontId="0" fillId="0" borderId="29" xfId="0" applyFill="1" applyBorder="1"/>
    <xf numFmtId="0" fontId="6" fillId="0" borderId="29" xfId="0" applyFont="1" applyFill="1" applyBorder="1"/>
    <xf numFmtId="0" fontId="0" fillId="0" borderId="30" xfId="0" applyFill="1" applyBorder="1"/>
    <xf numFmtId="0" fontId="8" fillId="0" borderId="21" xfId="0" applyFont="1" applyFill="1" applyBorder="1"/>
    <xf numFmtId="0" fontId="5" fillId="6" borderId="2" xfId="0" applyFont="1" applyFill="1" applyBorder="1"/>
    <xf numFmtId="0" fontId="0" fillId="0" borderId="3" xfId="0" applyFill="1" applyBorder="1"/>
    <xf numFmtId="0" fontId="0" fillId="0" borderId="32" xfId="0" applyFill="1" applyBorder="1"/>
    <xf numFmtId="0" fontId="0" fillId="0" borderId="33" xfId="0" applyFill="1" applyBorder="1"/>
    <xf numFmtId="0" fontId="6" fillId="0" borderId="33" xfId="0" applyFont="1" applyFill="1" applyBorder="1"/>
    <xf numFmtId="0" fontId="0" fillId="0" borderId="34" xfId="0" applyFill="1" applyBorder="1"/>
    <xf numFmtId="0" fontId="0" fillId="0" borderId="35" xfId="0" applyFill="1" applyBorder="1"/>
    <xf numFmtId="0" fontId="0" fillId="0" borderId="36" xfId="0" applyBorder="1"/>
    <xf numFmtId="0" fontId="0" fillId="0" borderId="35" xfId="0" applyBorder="1"/>
    <xf numFmtId="0" fontId="0" fillId="0" borderId="37" xfId="0" applyBorder="1"/>
    <xf numFmtId="0" fontId="0" fillId="0" borderId="38" xfId="0" applyBorder="1"/>
    <xf numFmtId="0" fontId="0" fillId="0" borderId="39" xfId="0" applyBorder="1"/>
    <xf numFmtId="0" fontId="9" fillId="0" borderId="33" xfId="0" applyFont="1" applyFill="1" applyBorder="1"/>
    <xf numFmtId="0" fontId="9" fillId="0" borderId="0" xfId="0" applyFont="1" applyFill="1" applyBorder="1"/>
    <xf numFmtId="0" fontId="10" fillId="0" borderId="0" xfId="0" applyFont="1"/>
    <xf numFmtId="0" fontId="6" fillId="0" borderId="0" xfId="0" applyFont="1" applyFill="1" applyBorder="1" applyAlignment="1">
      <alignment textRotation="90"/>
    </xf>
    <xf numFmtId="0" fontId="5" fillId="0" borderId="0" xfId="0" applyFont="1" applyFill="1" applyBorder="1"/>
    <xf numFmtId="164" fontId="2" fillId="0" borderId="0" xfId="0" applyNumberFormat="1" applyFont="1" applyFill="1" applyBorder="1"/>
    <xf numFmtId="164" fontId="0" fillId="0" borderId="0" xfId="0" applyNumberFormat="1" applyFill="1" applyBorder="1"/>
    <xf numFmtId="0" fontId="0" fillId="0" borderId="0" xfId="0" applyFill="1" applyBorder="1" applyAlignment="1"/>
    <xf numFmtId="0" fontId="6" fillId="0" borderId="0" xfId="0" applyFont="1" applyFill="1" applyBorder="1" applyAlignment="1"/>
    <xf numFmtId="0" fontId="5" fillId="0" borderId="0" xfId="0" applyFont="1" applyFill="1" applyBorder="1" applyAlignment="1"/>
    <xf numFmtId="0" fontId="8" fillId="0" borderId="0" xfId="0" applyFont="1" applyFill="1" applyBorder="1" applyAlignment="1"/>
    <xf numFmtId="0" fontId="0" fillId="0" borderId="0" xfId="0" applyAlignment="1">
      <alignment horizontal="left" vertical="top" wrapText="1"/>
    </xf>
    <xf numFmtId="0" fontId="13" fillId="0" borderId="0" xfId="0" applyFont="1" applyAlignment="1">
      <alignment horizontal="left" vertical="top" wrapText="1"/>
    </xf>
    <xf numFmtId="0" fontId="18" fillId="7" borderId="1" xfId="1" applyFont="1" applyFill="1" applyBorder="1" applyAlignment="1">
      <alignment vertical="top" wrapText="1"/>
    </xf>
    <xf numFmtId="0" fontId="20" fillId="0" borderId="1" xfId="1" applyFont="1" applyBorder="1" applyAlignment="1">
      <alignment vertical="top" wrapText="1"/>
    </xf>
    <xf numFmtId="0" fontId="20" fillId="0" borderId="9" xfId="1" applyFont="1" applyBorder="1" applyAlignment="1">
      <alignment vertical="top" wrapText="1"/>
    </xf>
    <xf numFmtId="0" fontId="17" fillId="0" borderId="0" xfId="0" applyFont="1"/>
    <xf numFmtId="0" fontId="20" fillId="0" borderId="0" xfId="1" applyFont="1"/>
    <xf numFmtId="0" fontId="18" fillId="0" borderId="40" xfId="1" applyFont="1" applyBorder="1"/>
    <xf numFmtId="0" fontId="20" fillId="0" borderId="41" xfId="1" applyFont="1" applyFill="1" applyBorder="1" applyAlignment="1">
      <alignment horizontal="right"/>
    </xf>
    <xf numFmtId="0" fontId="0" fillId="0" borderId="35" xfId="0" applyBorder="1" applyAlignment="1">
      <alignment vertical="top" wrapText="1"/>
    </xf>
    <xf numFmtId="0" fontId="14" fillId="3" borderId="42" xfId="0" applyFont="1" applyFill="1" applyBorder="1" applyAlignment="1">
      <alignment horizontal="left" vertical="top" wrapText="1"/>
    </xf>
    <xf numFmtId="0" fontId="14" fillId="3" borderId="43" xfId="0" applyFont="1" applyFill="1" applyBorder="1" applyAlignment="1">
      <alignment horizontal="left" vertical="top" wrapText="1"/>
    </xf>
    <xf numFmtId="0" fontId="0" fillId="0" borderId="0" xfId="0" applyFill="1" applyBorder="1" applyAlignment="1">
      <alignment wrapText="1"/>
    </xf>
    <xf numFmtId="0" fontId="15" fillId="0" borderId="25" xfId="0" applyFont="1" applyFill="1" applyBorder="1"/>
    <xf numFmtId="0" fontId="0" fillId="0" borderId="50" xfId="0" applyFill="1" applyBorder="1"/>
    <xf numFmtId="0" fontId="6" fillId="0" borderId="51" xfId="0" applyFont="1" applyFill="1" applyBorder="1" applyAlignment="1">
      <alignment wrapText="1"/>
    </xf>
    <xf numFmtId="0" fontId="0" fillId="0" borderId="52" xfId="0" applyFill="1" applyBorder="1" applyAlignment="1">
      <alignment wrapText="1"/>
    </xf>
    <xf numFmtId="0" fontId="6" fillId="0" borderId="0" xfId="0" applyFont="1" applyBorder="1" applyAlignment="1">
      <alignment vertical="top" wrapText="1"/>
    </xf>
    <xf numFmtId="0" fontId="0" fillId="0" borderId="0" xfId="0" applyBorder="1" applyAlignment="1">
      <alignment vertical="top" wrapText="1"/>
    </xf>
    <xf numFmtId="0" fontId="15" fillId="0" borderId="0" xfId="0" applyFont="1" applyFill="1" applyBorder="1"/>
    <xf numFmtId="0" fontId="0" fillId="8" borderId="1" xfId="0" applyFill="1" applyBorder="1"/>
    <xf numFmtId="0" fontId="0" fillId="8" borderId="6" xfId="0" applyFill="1" applyBorder="1"/>
    <xf numFmtId="164" fontId="0" fillId="8" borderId="1" xfId="0" applyNumberFormat="1" applyFill="1" applyBorder="1"/>
    <xf numFmtId="164" fontId="0" fillId="8" borderId="6" xfId="0" applyNumberFormat="1" applyFill="1" applyBorder="1"/>
    <xf numFmtId="0" fontId="15" fillId="3" borderId="0" xfId="0" applyFont="1" applyFill="1" applyBorder="1"/>
    <xf numFmtId="0" fontId="0" fillId="0" borderId="53" xfId="0" applyFill="1" applyBorder="1"/>
    <xf numFmtId="0" fontId="0" fillId="0" borderId="54" xfId="0" applyFill="1" applyBorder="1"/>
    <xf numFmtId="0" fontId="14" fillId="3" borderId="0" xfId="0" applyFont="1" applyFill="1" applyBorder="1" applyAlignment="1">
      <alignment horizontal="left" vertical="top" wrapText="1"/>
    </xf>
    <xf numFmtId="0" fontId="15" fillId="0" borderId="9" xfId="0" applyFont="1" applyFill="1" applyBorder="1"/>
    <xf numFmtId="0" fontId="5" fillId="6" borderId="58" xfId="0" applyFont="1" applyFill="1" applyBorder="1"/>
    <xf numFmtId="0" fontId="15" fillId="0" borderId="59" xfId="0" applyFont="1" applyFill="1" applyBorder="1"/>
    <xf numFmtId="0" fontId="15" fillId="0" borderId="19" xfId="0" applyFont="1" applyFill="1" applyBorder="1"/>
    <xf numFmtId="0" fontId="0" fillId="0" borderId="60" xfId="0" applyFill="1" applyBorder="1"/>
    <xf numFmtId="0" fontId="0" fillId="0" borderId="61" xfId="0" applyFill="1" applyBorder="1"/>
    <xf numFmtId="0" fontId="0" fillId="0" borderId="63" xfId="0" applyFill="1" applyBorder="1"/>
    <xf numFmtId="0" fontId="15" fillId="8" borderId="47" xfId="0" applyFont="1" applyFill="1" applyBorder="1"/>
    <xf numFmtId="0" fontId="15" fillId="8" borderId="55" xfId="0" applyFont="1" applyFill="1" applyBorder="1"/>
    <xf numFmtId="0" fontId="15" fillId="8" borderId="56" xfId="0" applyFont="1" applyFill="1" applyBorder="1"/>
    <xf numFmtId="0" fontId="15" fillId="8" borderId="62" xfId="0" applyFont="1" applyFill="1" applyBorder="1"/>
    <xf numFmtId="0" fontId="15" fillId="8" borderId="64" xfId="0" applyFont="1" applyFill="1" applyBorder="1"/>
    <xf numFmtId="0" fontId="15" fillId="8" borderId="57" xfId="0" applyFont="1" applyFill="1" applyBorder="1"/>
    <xf numFmtId="0" fontId="0" fillId="0" borderId="65" xfId="0" applyFill="1" applyBorder="1"/>
    <xf numFmtId="0" fontId="0" fillId="0" borderId="66" xfId="0" applyFill="1" applyBorder="1"/>
    <xf numFmtId="0" fontId="15" fillId="8" borderId="67" xfId="0" applyFont="1" applyFill="1" applyBorder="1"/>
    <xf numFmtId="0" fontId="0" fillId="10" borderId="2" xfId="0" applyFill="1" applyBorder="1"/>
    <xf numFmtId="0" fontId="15" fillId="0" borderId="1" xfId="0" applyFont="1" applyBorder="1"/>
    <xf numFmtId="0" fontId="15" fillId="0" borderId="9" xfId="0" applyFont="1" applyBorder="1"/>
    <xf numFmtId="0" fontId="15" fillId="3" borderId="11" xfId="0" applyFont="1" applyFill="1" applyBorder="1"/>
    <xf numFmtId="0" fontId="6" fillId="0" borderId="20" xfId="0" applyFont="1" applyFill="1" applyBorder="1" applyAlignment="1">
      <alignment wrapText="1"/>
    </xf>
    <xf numFmtId="0" fontId="0" fillId="0" borderId="5" xfId="0" applyFill="1" applyBorder="1"/>
    <xf numFmtId="0" fontId="0" fillId="0" borderId="69" xfId="0" applyFill="1" applyBorder="1"/>
    <xf numFmtId="0" fontId="0" fillId="0" borderId="52" xfId="0" applyFill="1" applyBorder="1"/>
    <xf numFmtId="0" fontId="0" fillId="0" borderId="70" xfId="0" applyFill="1" applyBorder="1"/>
    <xf numFmtId="0" fontId="6" fillId="0" borderId="68" xfId="0" applyFont="1" applyFill="1" applyBorder="1" applyAlignment="1">
      <alignment vertical="top"/>
    </xf>
    <xf numFmtId="0" fontId="0" fillId="0" borderId="23" xfId="0" applyFill="1" applyBorder="1" applyAlignment="1">
      <alignment vertical="top" wrapText="1"/>
    </xf>
    <xf numFmtId="0" fontId="6" fillId="0" borderId="23" xfId="0" applyFont="1" applyFill="1" applyBorder="1" applyAlignment="1">
      <alignment vertical="top"/>
    </xf>
    <xf numFmtId="0" fontId="6" fillId="0" borderId="35" xfId="0" applyFont="1" applyBorder="1" applyAlignment="1">
      <alignment vertical="top" wrapText="1"/>
    </xf>
    <xf numFmtId="0" fontId="0" fillId="0" borderId="35" xfId="0" applyBorder="1" applyAlignment="1">
      <alignment vertical="top" wrapText="1"/>
    </xf>
    <xf numFmtId="0" fontId="4" fillId="0" borderId="0" xfId="0" applyFont="1" applyAlignment="1">
      <alignment wrapText="1"/>
    </xf>
    <xf numFmtId="0" fontId="0" fillId="0" borderId="0" xfId="0" applyAlignment="1">
      <alignment wrapText="1"/>
    </xf>
    <xf numFmtId="164" fontId="2" fillId="10" borderId="1" xfId="0" applyNumberFormat="1" applyFont="1" applyFill="1" applyBorder="1"/>
    <xf numFmtId="0" fontId="15" fillId="8" borderId="42" xfId="0" applyFont="1" applyFill="1" applyBorder="1" applyAlignment="1">
      <alignment horizontal="left" vertical="top" wrapText="1"/>
    </xf>
    <xf numFmtId="0" fontId="15" fillId="8" borderId="43" xfId="0" applyFont="1" applyFill="1" applyBorder="1" applyAlignment="1">
      <alignment horizontal="left" vertical="top" wrapText="1"/>
    </xf>
    <xf numFmtId="0" fontId="0" fillId="3" borderId="31" xfId="0" applyFill="1" applyBorder="1" applyAlignment="1"/>
    <xf numFmtId="0" fontId="0" fillId="3" borderId="0" xfId="0" applyFill="1" applyBorder="1" applyAlignment="1"/>
    <xf numFmtId="0" fontId="7" fillId="0" borderId="0" xfId="0" applyFont="1" applyAlignment="1">
      <alignment horizontal="right"/>
    </xf>
    <xf numFmtId="0" fontId="4" fillId="0" borderId="0" xfId="0" quotePrefix="1" applyFont="1"/>
    <xf numFmtId="0" fontId="15" fillId="0" borderId="0" xfId="0" applyFont="1" applyFill="1" applyBorder="1" applyAlignment="1">
      <alignment horizontal="right"/>
    </xf>
    <xf numFmtId="0" fontId="15" fillId="4" borderId="12" xfId="0" applyFont="1" applyFill="1" applyBorder="1"/>
    <xf numFmtId="0" fontId="15" fillId="0" borderId="1" xfId="0" applyFont="1" applyFill="1" applyBorder="1" applyAlignment="1">
      <alignment horizontal="right"/>
    </xf>
    <xf numFmtId="0" fontId="15" fillId="0" borderId="9" xfId="0" applyFont="1" applyFill="1" applyBorder="1" applyAlignment="1">
      <alignment horizontal="right"/>
    </xf>
    <xf numFmtId="0" fontId="4" fillId="0" borderId="0" xfId="0" quotePrefix="1" applyFont="1" applyAlignment="1">
      <alignment horizontal="left"/>
    </xf>
    <xf numFmtId="0" fontId="18" fillId="7" borderId="31" xfId="1" applyFont="1" applyFill="1" applyBorder="1" applyAlignment="1">
      <alignment vertical="top" wrapText="1"/>
    </xf>
    <xf numFmtId="0" fontId="0" fillId="0" borderId="0" xfId="0" applyAlignment="1">
      <alignment vertical="top" wrapText="1"/>
    </xf>
    <xf numFmtId="0" fontId="6" fillId="7" borderId="45" xfId="0" applyFont="1" applyFill="1" applyBorder="1" applyAlignment="1">
      <alignment horizontal="left" vertical="top" wrapText="1"/>
    </xf>
    <xf numFmtId="0" fontId="6" fillId="7" borderId="46" xfId="0" applyFont="1" applyFill="1" applyBorder="1" applyAlignment="1">
      <alignment horizontal="left" vertical="top" wrapText="1"/>
    </xf>
    <xf numFmtId="0" fontId="6" fillId="7" borderId="47" xfId="0" applyFont="1" applyFill="1" applyBorder="1" applyAlignment="1">
      <alignment horizontal="left" vertical="top" wrapText="1"/>
    </xf>
    <xf numFmtId="0" fontId="14" fillId="3" borderId="42" xfId="0" applyFont="1" applyFill="1" applyBorder="1" applyAlignment="1">
      <alignment horizontal="left" vertical="top" wrapText="1"/>
    </xf>
    <xf numFmtId="0" fontId="14" fillId="3" borderId="43" xfId="0" applyFont="1" applyFill="1" applyBorder="1" applyAlignment="1">
      <alignment horizontal="left" vertical="top" wrapText="1"/>
    </xf>
    <xf numFmtId="0" fontId="15" fillId="8" borderId="42" xfId="0" applyFont="1" applyFill="1" applyBorder="1" applyAlignment="1">
      <alignment horizontal="left" vertical="top" wrapText="1"/>
    </xf>
    <xf numFmtId="0" fontId="15" fillId="8" borderId="43" xfId="0" applyFont="1" applyFill="1" applyBorder="1" applyAlignment="1">
      <alignment horizontal="left" vertical="top" wrapText="1"/>
    </xf>
    <xf numFmtId="1" fontId="16" fillId="0" borderId="42" xfId="0" applyNumberFormat="1" applyFont="1" applyBorder="1" applyAlignment="1">
      <alignment horizontal="left" vertical="top" wrapText="1"/>
    </xf>
    <xf numFmtId="1" fontId="15" fillId="0" borderId="43" xfId="0" applyNumberFormat="1" applyFont="1" applyBorder="1" applyAlignment="1">
      <alignment horizontal="left" vertical="top" wrapText="1"/>
    </xf>
    <xf numFmtId="1" fontId="16" fillId="8" borderId="42" xfId="0" applyNumberFormat="1" applyFont="1" applyFill="1" applyBorder="1" applyAlignment="1">
      <alignment horizontal="left" vertical="top" wrapText="1"/>
    </xf>
    <xf numFmtId="1" fontId="15" fillId="8" borderId="43" xfId="0" applyNumberFormat="1" applyFont="1" applyFill="1" applyBorder="1" applyAlignment="1">
      <alignment horizontal="left" vertical="top" wrapText="1"/>
    </xf>
    <xf numFmtId="0" fontId="16" fillId="0" borderId="42" xfId="0" applyNumberFormat="1" applyFont="1" applyBorder="1" applyAlignment="1">
      <alignment horizontal="left" vertical="top" wrapText="1"/>
    </xf>
    <xf numFmtId="0" fontId="15" fillId="0" borderId="43" xfId="0" applyNumberFormat="1" applyFont="1" applyBorder="1" applyAlignment="1">
      <alignment horizontal="left" vertical="top" wrapText="1"/>
    </xf>
    <xf numFmtId="0" fontId="11" fillId="0" borderId="0" xfId="0" applyFont="1" applyAlignment="1">
      <alignment horizontal="left" vertical="top" wrapText="1"/>
    </xf>
    <xf numFmtId="0" fontId="12" fillId="0" borderId="0" xfId="0" applyFont="1" applyAlignment="1">
      <alignment horizontal="left" vertical="top" wrapText="1"/>
    </xf>
    <xf numFmtId="0" fontId="6" fillId="0" borderId="0" xfId="0" applyFont="1" applyFill="1" applyBorder="1" applyAlignment="1">
      <alignment wrapText="1"/>
    </xf>
    <xf numFmtId="0" fontId="0" fillId="0" borderId="0" xfId="0" applyFill="1" applyBorder="1" applyAlignment="1">
      <alignment wrapText="1"/>
    </xf>
    <xf numFmtId="0" fontId="0" fillId="0" borderId="43" xfId="0" applyBorder="1" applyAlignment="1">
      <alignment horizontal="left" vertical="top" wrapText="1"/>
    </xf>
    <xf numFmtId="0" fontId="15" fillId="8" borderId="44" xfId="0" applyFont="1" applyFill="1" applyBorder="1" applyAlignment="1">
      <alignment horizontal="left" vertical="top" wrapText="1"/>
    </xf>
    <xf numFmtId="0" fontId="20" fillId="0" borderId="42" xfId="1" applyFont="1" applyBorder="1" applyAlignment="1">
      <alignment vertical="top" wrapText="1"/>
    </xf>
    <xf numFmtId="0" fontId="0" fillId="0" borderId="43" xfId="0" applyBorder="1" applyAlignment="1">
      <alignment vertical="top" wrapText="1"/>
    </xf>
    <xf numFmtId="0" fontId="14" fillId="3" borderId="48" xfId="0" applyFont="1" applyFill="1" applyBorder="1" applyAlignment="1">
      <alignment horizontal="left" vertical="top" wrapText="1"/>
    </xf>
    <xf numFmtId="0" fontId="14" fillId="3" borderId="18" xfId="0" applyFont="1" applyFill="1" applyBorder="1" applyAlignment="1">
      <alignment horizontal="left" vertical="top" wrapText="1"/>
    </xf>
    <xf numFmtId="0" fontId="20" fillId="0" borderId="48" xfId="1" applyFont="1" applyBorder="1" applyAlignment="1">
      <alignment vertical="top" wrapText="1"/>
    </xf>
    <xf numFmtId="0" fontId="0" fillId="0" borderId="18" xfId="0" applyBorder="1" applyAlignment="1">
      <alignment vertical="top" wrapText="1"/>
    </xf>
    <xf numFmtId="0" fontId="22" fillId="0" borderId="0" xfId="0" applyFont="1" applyAlignment="1">
      <alignment horizontal="right" vertical="top" wrapText="1"/>
    </xf>
    <xf numFmtId="0" fontId="15" fillId="8" borderId="49" xfId="0" applyFont="1" applyFill="1" applyBorder="1" applyAlignment="1">
      <alignment horizontal="left" vertical="top" wrapText="1"/>
    </xf>
    <xf numFmtId="0" fontId="15" fillId="8" borderId="50" xfId="0" applyFont="1" applyFill="1" applyBorder="1" applyAlignment="1">
      <alignment horizontal="left" vertical="top" wrapText="1"/>
    </xf>
    <xf numFmtId="0" fontId="6" fillId="0" borderId="15" xfId="0" applyFont="1" applyBorder="1" applyAlignment="1">
      <alignment wrapText="1"/>
    </xf>
    <xf numFmtId="0" fontId="0" fillId="0" borderId="8" xfId="0" applyBorder="1" applyAlignment="1">
      <alignment wrapText="1"/>
    </xf>
    <xf numFmtId="0" fontId="0" fillId="0" borderId="16" xfId="0" applyBorder="1" applyAlignment="1">
      <alignment wrapText="1"/>
    </xf>
  </cellXfs>
  <cellStyles count="4">
    <cellStyle name="Huono 2" xfId="3"/>
    <cellStyle name="Normaali 2" xfId="2"/>
    <cellStyle name="Normaali_T3 Vaatimusluettelo v0.3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customXml" Target="../customXml/item2.xml"/><Relationship Id="rId12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externalLink" Target="externalLinks/externalLink1.xml"/><Relationship Id="rId6" Type="http://schemas.openxmlformats.org/officeDocument/2006/relationships/theme" Target="theme/theme1.xml"/><Relationship Id="rId7" Type="http://schemas.openxmlformats.org/officeDocument/2006/relationships/styles" Target="styles.xml"/><Relationship Id="rId8" Type="http://schemas.openxmlformats.org/officeDocument/2006/relationships/sharedStrings" Target="sharedStrings.xml"/><Relationship Id="rId9" Type="http://schemas.openxmlformats.org/officeDocument/2006/relationships/calcChain" Target="calcChain.xml"/><Relationship Id="rId10" Type="http://schemas.openxmlformats.org/officeDocument/2006/relationships/customXml" Target="../customXml/item1.xml"/></Relationships>
</file>

<file path=xl/charts/_rels/chart2.xml.rels><?xml version="1.0" encoding="UTF-8" standalone="yes"?>
<Relationships xmlns="http://schemas.openxmlformats.org/package/2006/relationships"><Relationship Id="rId1" Type="http://schemas.microsoft.com/office/2011/relationships/chartStyle" Target="style1.xml"/><Relationship Id="rId2" Type="http://schemas.microsoft.com/office/2011/relationships/chartColorStyle" Target="colors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i-FI"/>
              <a:t>Kumulatiivinen kustannusten seuranta</a:t>
            </a:r>
          </a:p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i-FI"/>
              <a:t>(useimmiten</a:t>
            </a:r>
            <a:r>
              <a:rPr lang="fi-FI" baseline="0"/>
              <a:t> kuluvalle vuodelle)</a:t>
            </a:r>
            <a:endParaRPr lang="fi-FI"/>
          </a:p>
        </c:rich>
      </c:tx>
      <c:layout>
        <c:manualLayout>
          <c:xMode val="edge"/>
          <c:yMode val="edge"/>
          <c:x val="0.241025760668805"/>
          <c:y val="0.042855686427626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0826636513927796"/>
          <c:y val="0.141821869373766"/>
          <c:w val="0.848941771167493"/>
          <c:h val="0.641199323225093"/>
        </c:manualLayout>
      </c:layout>
      <c:lineChart>
        <c:grouping val="standard"/>
        <c:varyColors val="0"/>
        <c:ser>
          <c:idx val="0"/>
          <c:order val="0"/>
          <c:tx>
            <c:strRef>
              <c:f>'Työmäärät ja kustannukset'!$E$54</c:f>
              <c:strCache>
                <c:ptCount val="1"/>
                <c:pt idx="0">
                  <c:v>Budjetti [Eur]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'Työmäärät ja kustannukset'!$F$45:$Q$45</c:f>
              <c:strCache>
                <c:ptCount val="12"/>
                <c:pt idx="0">
                  <c:v>Tammi</c:v>
                </c:pt>
                <c:pt idx="1">
                  <c:v>Helmi</c:v>
                </c:pt>
                <c:pt idx="2">
                  <c:v>Maalis</c:v>
                </c:pt>
                <c:pt idx="3">
                  <c:v>Huhti</c:v>
                </c:pt>
                <c:pt idx="4">
                  <c:v>Touko</c:v>
                </c:pt>
                <c:pt idx="5">
                  <c:v>Kesä</c:v>
                </c:pt>
                <c:pt idx="6">
                  <c:v>Heinä</c:v>
                </c:pt>
                <c:pt idx="7">
                  <c:v>Elo</c:v>
                </c:pt>
                <c:pt idx="8">
                  <c:v>Syys</c:v>
                </c:pt>
                <c:pt idx="9">
                  <c:v>Loka</c:v>
                </c:pt>
                <c:pt idx="10">
                  <c:v>Marras</c:v>
                </c:pt>
                <c:pt idx="11">
                  <c:v>Joulu</c:v>
                </c:pt>
              </c:strCache>
            </c:strRef>
          </c:cat>
          <c:val>
            <c:numRef>
              <c:f>'Työmäärät ja kustannukset'!$F$54:$Q$54</c:f>
              <c:numCache>
                <c:formatCode>General</c:formatCode>
                <c:ptCount val="12"/>
                <c:pt idx="0">
                  <c:v>25000.0</c:v>
                </c:pt>
                <c:pt idx="1">
                  <c:v>50000.0</c:v>
                </c:pt>
                <c:pt idx="2">
                  <c:v>75000.0</c:v>
                </c:pt>
                <c:pt idx="3">
                  <c:v>100000.0</c:v>
                </c:pt>
                <c:pt idx="4">
                  <c:v>125000.0</c:v>
                </c:pt>
                <c:pt idx="5">
                  <c:v>150000.0</c:v>
                </c:pt>
                <c:pt idx="6">
                  <c:v>175000.0</c:v>
                </c:pt>
                <c:pt idx="7">
                  <c:v>200000.0</c:v>
                </c:pt>
                <c:pt idx="8">
                  <c:v>225000.0</c:v>
                </c:pt>
                <c:pt idx="9">
                  <c:v>250000.0</c:v>
                </c:pt>
                <c:pt idx="10">
                  <c:v>275000.0</c:v>
                </c:pt>
                <c:pt idx="11">
                  <c:v>300000.0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'Työmäärät ja kustannukset'!$E$55</c:f>
              <c:strCache>
                <c:ptCount val="1"/>
                <c:pt idx="0">
                  <c:v>Hankkeen toteuma [Eur]</c:v>
                </c:pt>
              </c:strCache>
            </c:strRef>
          </c:tx>
          <c:spPr>
            <a:ln w="38100">
              <a:solidFill>
                <a:srgbClr val="C00000"/>
              </a:solidFill>
              <a:prstDash val="solid"/>
            </a:ln>
          </c:spPr>
          <c:marker>
            <c:symbol val="none"/>
          </c:marker>
          <c:cat>
            <c:strRef>
              <c:f>'Työmäärät ja kustannukset'!$F$45:$Q$45</c:f>
              <c:strCache>
                <c:ptCount val="12"/>
                <c:pt idx="0">
                  <c:v>Tammi</c:v>
                </c:pt>
                <c:pt idx="1">
                  <c:v>Helmi</c:v>
                </c:pt>
                <c:pt idx="2">
                  <c:v>Maalis</c:v>
                </c:pt>
                <c:pt idx="3">
                  <c:v>Huhti</c:v>
                </c:pt>
                <c:pt idx="4">
                  <c:v>Touko</c:v>
                </c:pt>
                <c:pt idx="5">
                  <c:v>Kesä</c:v>
                </c:pt>
                <c:pt idx="6">
                  <c:v>Heinä</c:v>
                </c:pt>
                <c:pt idx="7">
                  <c:v>Elo</c:v>
                </c:pt>
                <c:pt idx="8">
                  <c:v>Syys</c:v>
                </c:pt>
                <c:pt idx="9">
                  <c:v>Loka</c:v>
                </c:pt>
                <c:pt idx="10">
                  <c:v>Marras</c:v>
                </c:pt>
                <c:pt idx="11">
                  <c:v>Joulu</c:v>
                </c:pt>
              </c:strCache>
            </c:strRef>
          </c:cat>
          <c:val>
            <c:numRef>
              <c:f>'Työmäärät ja kustannukset'!$F$55:$K$55</c:f>
              <c:numCache>
                <c:formatCode>General</c:formatCode>
                <c:ptCount val="6"/>
                <c:pt idx="0">
                  <c:v>15000.0</c:v>
                </c:pt>
                <c:pt idx="1">
                  <c:v>31000.0</c:v>
                </c:pt>
                <c:pt idx="2">
                  <c:v>51000.0</c:v>
                </c:pt>
                <c:pt idx="3">
                  <c:v>76000.0</c:v>
                </c:pt>
                <c:pt idx="4">
                  <c:v>106000.0</c:v>
                </c:pt>
                <c:pt idx="5">
                  <c:v>146000.0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'Työmäärät ja kustannukset'!$E$56</c:f>
              <c:strCache>
                <c:ptCount val="1"/>
                <c:pt idx="0">
                  <c:v>Ennuste hankkeen jäljelläolevalle osuudelle</c:v>
                </c:pt>
              </c:strCache>
            </c:strRef>
          </c:tx>
          <c:spPr>
            <a:ln w="38100">
              <a:solidFill>
                <a:srgbClr val="FFCC00"/>
              </a:solidFill>
              <a:prstDash val="sysDash"/>
            </a:ln>
          </c:spPr>
          <c:marker>
            <c:symbol val="none"/>
          </c:marker>
          <c:cat>
            <c:strRef>
              <c:f>'Työmäärät ja kustannukset'!$F$45:$Q$45</c:f>
              <c:strCache>
                <c:ptCount val="12"/>
                <c:pt idx="0">
                  <c:v>Tammi</c:v>
                </c:pt>
                <c:pt idx="1">
                  <c:v>Helmi</c:v>
                </c:pt>
                <c:pt idx="2">
                  <c:v>Maalis</c:v>
                </c:pt>
                <c:pt idx="3">
                  <c:v>Huhti</c:v>
                </c:pt>
                <c:pt idx="4">
                  <c:v>Touko</c:v>
                </c:pt>
                <c:pt idx="5">
                  <c:v>Kesä</c:v>
                </c:pt>
                <c:pt idx="6">
                  <c:v>Heinä</c:v>
                </c:pt>
                <c:pt idx="7">
                  <c:v>Elo</c:v>
                </c:pt>
                <c:pt idx="8">
                  <c:v>Syys</c:v>
                </c:pt>
                <c:pt idx="9">
                  <c:v>Loka</c:v>
                </c:pt>
                <c:pt idx="10">
                  <c:v>Marras</c:v>
                </c:pt>
                <c:pt idx="11">
                  <c:v>Joulu</c:v>
                </c:pt>
              </c:strCache>
            </c:strRef>
          </c:cat>
          <c:val>
            <c:numRef>
              <c:f>'Työmäärät ja kustannukset'!$F$56:$Q$56</c:f>
              <c:numCache>
                <c:formatCode>General</c:formatCode>
                <c:ptCount val="12"/>
                <c:pt idx="5">
                  <c:v>146000.0</c:v>
                </c:pt>
                <c:pt idx="6">
                  <c:v>146000.0</c:v>
                </c:pt>
                <c:pt idx="7">
                  <c:v>176000.0</c:v>
                </c:pt>
                <c:pt idx="8">
                  <c:v>216000.0</c:v>
                </c:pt>
                <c:pt idx="9">
                  <c:v>246000.0</c:v>
                </c:pt>
                <c:pt idx="10">
                  <c:v>276000.0</c:v>
                </c:pt>
                <c:pt idx="11">
                  <c:v>300000.0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97558192"/>
        <c:axId val="434466368"/>
      </c:lineChart>
      <c:catAx>
        <c:axId val="8975581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44663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344663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97558192"/>
        <c:crosses val="autoZero"/>
        <c:crossBetween val="between"/>
      </c:valAx>
      <c:spPr>
        <a:solidFill>
          <a:schemeClr val="bg1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64473996306017"/>
          <c:y val="0.863220537515455"/>
          <c:w val="0.480273160299407"/>
          <c:h val="0.122690180256394"/>
        </c:manualLayout>
      </c:layout>
      <c:overlay val="0"/>
      <c:spPr>
        <a:solidFill>
          <a:schemeClr val="bg1"/>
        </a:solidFill>
        <a:ln w="3175">
          <a:solidFill>
            <a:schemeClr val="tx2">
              <a:lumMod val="20000"/>
              <a:lumOff val="80000"/>
            </a:schemeClr>
          </a:solidFill>
          <a:prstDash val="solid"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.0" l="0.75" r="0.75" t="1.0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i-FI"/>
              <a:t>Kustannukset kuukausitasolla, Toteuma vs.</a:t>
            </a:r>
            <a:r>
              <a:rPr lang="fi-FI" baseline="0"/>
              <a:t> budjetti</a:t>
            </a:r>
            <a:endParaRPr lang="fi-FI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'Työmäärät ja kustannukset'!$E$36</c:f>
              <c:strCache>
                <c:ptCount val="1"/>
                <c:pt idx="0">
                  <c:v>Budjetti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'Työmäärät ja kustannukset'!$F$36:$K$36</c:f>
              <c:numCache>
                <c:formatCode>General</c:formatCode>
                <c:ptCount val="6"/>
                <c:pt idx="0">
                  <c:v>25000.0</c:v>
                </c:pt>
                <c:pt idx="1">
                  <c:v>25000.0</c:v>
                </c:pt>
                <c:pt idx="2">
                  <c:v>25000.0</c:v>
                </c:pt>
                <c:pt idx="3">
                  <c:v>25000.0</c:v>
                </c:pt>
                <c:pt idx="4">
                  <c:v>25000.0</c:v>
                </c:pt>
                <c:pt idx="5">
                  <c:v>25000.0</c:v>
                </c:pt>
              </c:numCache>
            </c:numRef>
          </c:val>
        </c:ser>
        <c:ser>
          <c:idx val="1"/>
          <c:order val="1"/>
          <c:tx>
            <c:strRef>
              <c:f>'Työmäärät ja kustannukset'!$E$37</c:f>
              <c:strCache>
                <c:ptCount val="1"/>
                <c:pt idx="0">
                  <c:v>Toteuma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'Työmäärät ja kustannukset'!$F$37:$K$37</c:f>
              <c:numCache>
                <c:formatCode>General</c:formatCode>
                <c:ptCount val="6"/>
                <c:pt idx="0">
                  <c:v>15000.0</c:v>
                </c:pt>
                <c:pt idx="1">
                  <c:v>16000.0</c:v>
                </c:pt>
                <c:pt idx="2">
                  <c:v>20000.0</c:v>
                </c:pt>
                <c:pt idx="3">
                  <c:v>25000.0</c:v>
                </c:pt>
                <c:pt idx="4">
                  <c:v>30000.0</c:v>
                </c:pt>
                <c:pt idx="5">
                  <c:v>40000.0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0382480"/>
        <c:axId val="891854480"/>
      </c:barChart>
      <c:catAx>
        <c:axId val="83038248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91854480"/>
        <c:crosses val="autoZero"/>
        <c:auto val="1"/>
        <c:lblAlgn val="ctr"/>
        <c:lblOffset val="100"/>
        <c:noMultiLvlLbl val="0"/>
      </c:catAx>
      <c:valAx>
        <c:axId val="891854480"/>
        <c:scaling>
          <c:orientation val="minMax"/>
          <c:min val="0.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3038248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i-FI"/>
              <a:t>Koko hankkeen työpäivien käytön seuranta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'Työmäärät ja kustannukset'!$E$46</c:f>
              <c:strCache>
                <c:ptCount val="1"/>
                <c:pt idx="0">
                  <c:v>Suunnitelma [tunnit]</c:v>
                </c:pt>
              </c:strCache>
            </c:strRef>
          </c:tx>
          <c:spPr>
            <a:ln w="38100">
              <a:solidFill>
                <a:srgbClr val="000080"/>
              </a:solidFill>
              <a:prstDash val="lgDash"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'Työmäärät ja kustannukset'!$F$45:$Q$45</c:f>
              <c:strCache>
                <c:ptCount val="12"/>
                <c:pt idx="0">
                  <c:v>Tammi</c:v>
                </c:pt>
                <c:pt idx="1">
                  <c:v>Helmi</c:v>
                </c:pt>
                <c:pt idx="2">
                  <c:v>Maalis</c:v>
                </c:pt>
                <c:pt idx="3">
                  <c:v>Huhti</c:v>
                </c:pt>
                <c:pt idx="4">
                  <c:v>Touko</c:v>
                </c:pt>
                <c:pt idx="5">
                  <c:v>Kesä</c:v>
                </c:pt>
                <c:pt idx="6">
                  <c:v>Heinä</c:v>
                </c:pt>
                <c:pt idx="7">
                  <c:v>Elo</c:v>
                </c:pt>
                <c:pt idx="8">
                  <c:v>Syys</c:v>
                </c:pt>
                <c:pt idx="9">
                  <c:v>Loka</c:v>
                </c:pt>
                <c:pt idx="10">
                  <c:v>Marras</c:v>
                </c:pt>
                <c:pt idx="11">
                  <c:v>Joulu</c:v>
                </c:pt>
              </c:strCache>
            </c:strRef>
          </c:cat>
          <c:val>
            <c:numRef>
              <c:f>'Työmäärät ja kustannukset'!$F$46:$Q$46</c:f>
              <c:numCache>
                <c:formatCode>General</c:formatCode>
                <c:ptCount val="12"/>
                <c:pt idx="0">
                  <c:v>929.25</c:v>
                </c:pt>
                <c:pt idx="1">
                  <c:v>1858.5</c:v>
                </c:pt>
                <c:pt idx="2">
                  <c:v>2787.75</c:v>
                </c:pt>
                <c:pt idx="3">
                  <c:v>3717.0</c:v>
                </c:pt>
                <c:pt idx="4">
                  <c:v>4646.25</c:v>
                </c:pt>
                <c:pt idx="5">
                  <c:v>5575.5</c:v>
                </c:pt>
                <c:pt idx="6">
                  <c:v>6504.75</c:v>
                </c:pt>
                <c:pt idx="7">
                  <c:v>7434.0</c:v>
                </c:pt>
                <c:pt idx="8">
                  <c:v>8363.25</c:v>
                </c:pt>
                <c:pt idx="9">
                  <c:v>9292.5</c:v>
                </c:pt>
                <c:pt idx="10">
                  <c:v>10221.75</c:v>
                </c:pt>
                <c:pt idx="11">
                  <c:v>11151.0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'Työmäärät ja kustannukset'!$E$47</c:f>
              <c:strCache>
                <c:ptCount val="1"/>
                <c:pt idx="0">
                  <c:v>Hankkeen toteuma [tunnit]</c:v>
                </c:pt>
              </c:strCache>
            </c:strRef>
          </c:tx>
          <c:spPr>
            <a:ln w="38100">
              <a:solidFill>
                <a:srgbClr val="3366FF"/>
              </a:solidFill>
              <a:prstDash val="solid"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'Työmäärät ja kustannukset'!$F$45:$Q$45</c:f>
              <c:strCache>
                <c:ptCount val="12"/>
                <c:pt idx="0">
                  <c:v>Tammi</c:v>
                </c:pt>
                <c:pt idx="1">
                  <c:v>Helmi</c:v>
                </c:pt>
                <c:pt idx="2">
                  <c:v>Maalis</c:v>
                </c:pt>
                <c:pt idx="3">
                  <c:v>Huhti</c:v>
                </c:pt>
                <c:pt idx="4">
                  <c:v>Touko</c:v>
                </c:pt>
                <c:pt idx="5">
                  <c:v>Kesä</c:v>
                </c:pt>
                <c:pt idx="6">
                  <c:v>Heinä</c:v>
                </c:pt>
                <c:pt idx="7">
                  <c:v>Elo</c:v>
                </c:pt>
                <c:pt idx="8">
                  <c:v>Syys</c:v>
                </c:pt>
                <c:pt idx="9">
                  <c:v>Loka</c:v>
                </c:pt>
                <c:pt idx="10">
                  <c:v>Marras</c:v>
                </c:pt>
                <c:pt idx="11">
                  <c:v>Joulu</c:v>
                </c:pt>
              </c:strCache>
            </c:strRef>
          </c:cat>
          <c:val>
            <c:numRef>
              <c:f>'Työmäärät ja kustannukset'!$F$47:$Q$47</c:f>
              <c:numCache>
                <c:formatCode>General</c:formatCode>
                <c:ptCount val="12"/>
                <c:pt idx="0">
                  <c:v>615.0</c:v>
                </c:pt>
                <c:pt idx="1">
                  <c:v>1355.0</c:v>
                </c:pt>
                <c:pt idx="2">
                  <c:v>2120.0</c:v>
                </c:pt>
                <c:pt idx="3">
                  <c:v>2907.0</c:v>
                </c:pt>
                <c:pt idx="4">
                  <c:v>3713.0</c:v>
                </c:pt>
                <c:pt idx="5">
                  <c:v>4540.0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'Työmäärät ja kustannukset'!$E$48</c:f>
              <c:strCache>
                <c:ptCount val="1"/>
                <c:pt idx="0">
                  <c:v>Ennuste hankkeen jäljelläolevalle osuudelle</c:v>
                </c:pt>
              </c:strCache>
            </c:strRef>
          </c:tx>
          <c:spPr>
            <a:ln w="38100">
              <a:solidFill>
                <a:srgbClr val="FFCC00"/>
              </a:solidFill>
              <a:prstDash val="sysDash"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'Työmäärät ja kustannukset'!$F$45:$Q$45</c:f>
              <c:strCache>
                <c:ptCount val="12"/>
                <c:pt idx="0">
                  <c:v>Tammi</c:v>
                </c:pt>
                <c:pt idx="1">
                  <c:v>Helmi</c:v>
                </c:pt>
                <c:pt idx="2">
                  <c:v>Maalis</c:v>
                </c:pt>
                <c:pt idx="3">
                  <c:v>Huhti</c:v>
                </c:pt>
                <c:pt idx="4">
                  <c:v>Touko</c:v>
                </c:pt>
                <c:pt idx="5">
                  <c:v>Kesä</c:v>
                </c:pt>
                <c:pt idx="6">
                  <c:v>Heinä</c:v>
                </c:pt>
                <c:pt idx="7">
                  <c:v>Elo</c:v>
                </c:pt>
                <c:pt idx="8">
                  <c:v>Syys</c:v>
                </c:pt>
                <c:pt idx="9">
                  <c:v>Loka</c:v>
                </c:pt>
                <c:pt idx="10">
                  <c:v>Marras</c:v>
                </c:pt>
                <c:pt idx="11">
                  <c:v>Joulu</c:v>
                </c:pt>
              </c:strCache>
            </c:strRef>
          </c:cat>
          <c:val>
            <c:numRef>
              <c:f>'Työmäärät ja kustannukset'!$F$48:$Q$48</c:f>
              <c:numCache>
                <c:formatCode>General</c:formatCode>
                <c:ptCount val="12"/>
                <c:pt idx="6">
                  <c:v>4540.0</c:v>
                </c:pt>
                <c:pt idx="7">
                  <c:v>5394.0</c:v>
                </c:pt>
                <c:pt idx="8">
                  <c:v>6259.0</c:v>
                </c:pt>
                <c:pt idx="9">
                  <c:v>7134.0</c:v>
                </c:pt>
                <c:pt idx="10">
                  <c:v>8039.0</c:v>
                </c:pt>
                <c:pt idx="11">
                  <c:v>8944.0</c:v>
                </c:pt>
              </c:numCache>
            </c:numRef>
          </c:val>
          <c:smooth val="0"/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500087696"/>
        <c:axId val="895502336"/>
      </c:lineChart>
      <c:catAx>
        <c:axId val="500087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955023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95502336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500087696"/>
        <c:crosses val="autoZero"/>
        <c:crossBetween val="between"/>
      </c:valAx>
      <c:spPr>
        <a:gradFill rotWithShape="0">
          <a:gsLst>
            <a:gs pos="0">
              <a:srgbClr val="160000"/>
            </a:gs>
            <a:gs pos="100000">
              <a:srgbClr val="160000">
                <a:gamma/>
                <a:shade val="46275"/>
                <a:invGamma/>
              </a:srgbClr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legend>
      <c:legendPos val="b"/>
      <c:overlay val="0"/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.0" l="0.75" r="0.75" t="1.0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i-FI"/>
              <a:t>Koko hankkeen kustannusten seuranta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'Työmäärät ja kustannukset'!$E$54</c:f>
              <c:strCache>
                <c:ptCount val="1"/>
                <c:pt idx="0">
                  <c:v>Budjetti [Eur]</c:v>
                </c:pt>
              </c:strCache>
            </c:strRef>
          </c:tx>
          <c:spPr>
            <a:ln w="38100">
              <a:solidFill>
                <a:srgbClr val="000080"/>
              </a:solidFill>
              <a:prstDash val="lgDash"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'Työmäärät ja kustannukset'!$F$45:$Q$45</c:f>
              <c:strCache>
                <c:ptCount val="12"/>
                <c:pt idx="0">
                  <c:v>Tammi</c:v>
                </c:pt>
                <c:pt idx="1">
                  <c:v>Helmi</c:v>
                </c:pt>
                <c:pt idx="2">
                  <c:v>Maalis</c:v>
                </c:pt>
                <c:pt idx="3">
                  <c:v>Huhti</c:v>
                </c:pt>
                <c:pt idx="4">
                  <c:v>Touko</c:v>
                </c:pt>
                <c:pt idx="5">
                  <c:v>Kesä</c:v>
                </c:pt>
                <c:pt idx="6">
                  <c:v>Heinä</c:v>
                </c:pt>
                <c:pt idx="7">
                  <c:v>Elo</c:v>
                </c:pt>
                <c:pt idx="8">
                  <c:v>Syys</c:v>
                </c:pt>
                <c:pt idx="9">
                  <c:v>Loka</c:v>
                </c:pt>
                <c:pt idx="10">
                  <c:v>Marras</c:v>
                </c:pt>
                <c:pt idx="11">
                  <c:v>Joulu</c:v>
                </c:pt>
              </c:strCache>
            </c:strRef>
          </c:cat>
          <c:val>
            <c:numRef>
              <c:f>'Työmäärät ja kustannukset'!$F$54:$Q$54</c:f>
              <c:numCache>
                <c:formatCode>General</c:formatCode>
                <c:ptCount val="12"/>
                <c:pt idx="0">
                  <c:v>25000.0</c:v>
                </c:pt>
                <c:pt idx="1">
                  <c:v>50000.0</c:v>
                </c:pt>
                <c:pt idx="2">
                  <c:v>75000.0</c:v>
                </c:pt>
                <c:pt idx="3">
                  <c:v>100000.0</c:v>
                </c:pt>
                <c:pt idx="4">
                  <c:v>125000.0</c:v>
                </c:pt>
                <c:pt idx="5">
                  <c:v>150000.0</c:v>
                </c:pt>
                <c:pt idx="6">
                  <c:v>175000.0</c:v>
                </c:pt>
                <c:pt idx="7">
                  <c:v>200000.0</c:v>
                </c:pt>
                <c:pt idx="8">
                  <c:v>225000.0</c:v>
                </c:pt>
                <c:pt idx="9">
                  <c:v>250000.0</c:v>
                </c:pt>
                <c:pt idx="10">
                  <c:v>275000.0</c:v>
                </c:pt>
                <c:pt idx="11">
                  <c:v>300000.0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'Työmäärät ja kustannukset'!$E$55</c:f>
              <c:strCache>
                <c:ptCount val="1"/>
                <c:pt idx="0">
                  <c:v>Hankkeen toteuma [Eur]</c:v>
                </c:pt>
              </c:strCache>
            </c:strRef>
          </c:tx>
          <c:spPr>
            <a:ln w="38100">
              <a:solidFill>
                <a:srgbClr val="3366FF"/>
              </a:solidFill>
              <a:prstDash val="solid"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'Työmäärät ja kustannukset'!$F$45:$Q$45</c:f>
              <c:strCache>
                <c:ptCount val="12"/>
                <c:pt idx="0">
                  <c:v>Tammi</c:v>
                </c:pt>
                <c:pt idx="1">
                  <c:v>Helmi</c:v>
                </c:pt>
                <c:pt idx="2">
                  <c:v>Maalis</c:v>
                </c:pt>
                <c:pt idx="3">
                  <c:v>Huhti</c:v>
                </c:pt>
                <c:pt idx="4">
                  <c:v>Touko</c:v>
                </c:pt>
                <c:pt idx="5">
                  <c:v>Kesä</c:v>
                </c:pt>
                <c:pt idx="6">
                  <c:v>Heinä</c:v>
                </c:pt>
                <c:pt idx="7">
                  <c:v>Elo</c:v>
                </c:pt>
                <c:pt idx="8">
                  <c:v>Syys</c:v>
                </c:pt>
                <c:pt idx="9">
                  <c:v>Loka</c:v>
                </c:pt>
                <c:pt idx="10">
                  <c:v>Marras</c:v>
                </c:pt>
                <c:pt idx="11">
                  <c:v>Joulu</c:v>
                </c:pt>
              </c:strCache>
            </c:strRef>
          </c:cat>
          <c:val>
            <c:numRef>
              <c:f>'Työmäärät ja kustannukset'!$F$55:$K$55</c:f>
              <c:numCache>
                <c:formatCode>General</c:formatCode>
                <c:ptCount val="6"/>
                <c:pt idx="0">
                  <c:v>15000.0</c:v>
                </c:pt>
                <c:pt idx="1">
                  <c:v>31000.0</c:v>
                </c:pt>
                <c:pt idx="2">
                  <c:v>51000.0</c:v>
                </c:pt>
                <c:pt idx="3">
                  <c:v>76000.0</c:v>
                </c:pt>
                <c:pt idx="4">
                  <c:v>106000.0</c:v>
                </c:pt>
                <c:pt idx="5">
                  <c:v>146000.0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'Työmäärät ja kustannukset'!$E$56</c:f>
              <c:strCache>
                <c:ptCount val="1"/>
                <c:pt idx="0">
                  <c:v>Ennuste hankkeen jäljelläolevalle osuudelle</c:v>
                </c:pt>
              </c:strCache>
            </c:strRef>
          </c:tx>
          <c:spPr>
            <a:ln w="38100">
              <a:solidFill>
                <a:srgbClr val="FFCC00"/>
              </a:solidFill>
              <a:prstDash val="sysDash"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'Työmäärät ja kustannukset'!$F$45:$Q$45</c:f>
              <c:strCache>
                <c:ptCount val="12"/>
                <c:pt idx="0">
                  <c:v>Tammi</c:v>
                </c:pt>
                <c:pt idx="1">
                  <c:v>Helmi</c:v>
                </c:pt>
                <c:pt idx="2">
                  <c:v>Maalis</c:v>
                </c:pt>
                <c:pt idx="3">
                  <c:v>Huhti</c:v>
                </c:pt>
                <c:pt idx="4">
                  <c:v>Touko</c:v>
                </c:pt>
                <c:pt idx="5">
                  <c:v>Kesä</c:v>
                </c:pt>
                <c:pt idx="6">
                  <c:v>Heinä</c:v>
                </c:pt>
                <c:pt idx="7">
                  <c:v>Elo</c:v>
                </c:pt>
                <c:pt idx="8">
                  <c:v>Syys</c:v>
                </c:pt>
                <c:pt idx="9">
                  <c:v>Loka</c:v>
                </c:pt>
                <c:pt idx="10">
                  <c:v>Marras</c:v>
                </c:pt>
                <c:pt idx="11">
                  <c:v>Joulu</c:v>
                </c:pt>
              </c:strCache>
            </c:strRef>
          </c:cat>
          <c:val>
            <c:numRef>
              <c:f>'Työmäärät ja kustannukset'!$F$56:$Q$56</c:f>
              <c:numCache>
                <c:formatCode>General</c:formatCode>
                <c:ptCount val="12"/>
                <c:pt idx="5">
                  <c:v>146000.0</c:v>
                </c:pt>
                <c:pt idx="6">
                  <c:v>146000.0</c:v>
                </c:pt>
                <c:pt idx="7">
                  <c:v>176000.0</c:v>
                </c:pt>
                <c:pt idx="8">
                  <c:v>216000.0</c:v>
                </c:pt>
                <c:pt idx="9">
                  <c:v>246000.0</c:v>
                </c:pt>
                <c:pt idx="10">
                  <c:v>276000.0</c:v>
                </c:pt>
                <c:pt idx="11">
                  <c:v>300000.0</c:v>
                </c:pt>
              </c:numCache>
            </c:numRef>
          </c:val>
          <c:smooth val="0"/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918502176"/>
        <c:axId val="840511584"/>
      </c:lineChart>
      <c:catAx>
        <c:axId val="918502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25400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405115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4051158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918502176"/>
        <c:crosses val="autoZero"/>
        <c:crossBetween val="between"/>
      </c:valAx>
      <c:spPr>
        <a:gradFill rotWithShape="0">
          <a:gsLst>
            <a:gs pos="0">
              <a:srgbClr val="160000"/>
            </a:gs>
            <a:gs pos="100000">
              <a:srgbClr val="160000">
                <a:gamma/>
                <a:shade val="46275"/>
                <a:invGamma/>
              </a:srgbClr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legend>
      <c:legendPos val="b"/>
      <c:overlay val="0"/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.0" l="0.75" r="0.75" t="1.0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i-FI" b="1"/>
              <a:t>Valmiusaste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'Hankkeen valmiusasteen seuranta'!$B$17</c:f>
              <c:strCache>
                <c:ptCount val="1"/>
                <c:pt idx="0">
                  <c:v>Alkuperäinen hankesuunnitelma</c:v>
                </c:pt>
              </c:strCache>
            </c:strRef>
          </c:tx>
          <c:spPr>
            <a:ln w="38100">
              <a:solidFill>
                <a:srgbClr val="000080"/>
              </a:solidFill>
              <a:prstDash val="lgDash"/>
            </a:ln>
          </c:spPr>
          <c:marker>
            <c:symbol val="none"/>
          </c:marker>
          <c:cat>
            <c:strRef>
              <c:f>'Hankkeen valmiusasteen seuranta'!$C$16:$N$16</c:f>
              <c:strCache>
                <c:ptCount val="12"/>
                <c:pt idx="0">
                  <c:v>Tammi</c:v>
                </c:pt>
                <c:pt idx="1">
                  <c:v>Helmi</c:v>
                </c:pt>
                <c:pt idx="2">
                  <c:v>Maalis</c:v>
                </c:pt>
                <c:pt idx="3">
                  <c:v>Huhti</c:v>
                </c:pt>
                <c:pt idx="4">
                  <c:v>Touko</c:v>
                </c:pt>
                <c:pt idx="5">
                  <c:v>Kesä</c:v>
                </c:pt>
                <c:pt idx="6">
                  <c:v>Heinä</c:v>
                </c:pt>
                <c:pt idx="7">
                  <c:v>Elo</c:v>
                </c:pt>
                <c:pt idx="8">
                  <c:v>Syys</c:v>
                </c:pt>
                <c:pt idx="9">
                  <c:v>Loka</c:v>
                </c:pt>
                <c:pt idx="10">
                  <c:v>Marras</c:v>
                </c:pt>
                <c:pt idx="11">
                  <c:v>Joulu</c:v>
                </c:pt>
              </c:strCache>
            </c:strRef>
          </c:cat>
          <c:val>
            <c:numRef>
              <c:f>'Hankkeen valmiusasteen seuranta'!$C$17:$N$17</c:f>
              <c:numCache>
                <c:formatCode>0.0\ %</c:formatCode>
                <c:ptCount val="12"/>
                <c:pt idx="0">
                  <c:v>0.0</c:v>
                </c:pt>
                <c:pt idx="1">
                  <c:v>0.0833333333333333</c:v>
                </c:pt>
                <c:pt idx="2">
                  <c:v>0.166666666666667</c:v>
                </c:pt>
                <c:pt idx="3">
                  <c:v>0.25</c:v>
                </c:pt>
                <c:pt idx="4">
                  <c:v>0.333333333333333</c:v>
                </c:pt>
                <c:pt idx="5">
                  <c:v>0.416666666666667</c:v>
                </c:pt>
                <c:pt idx="6">
                  <c:v>0.5</c:v>
                </c:pt>
                <c:pt idx="7">
                  <c:v>0.583333333333333</c:v>
                </c:pt>
                <c:pt idx="8">
                  <c:v>0.666666666666667</c:v>
                </c:pt>
                <c:pt idx="9">
                  <c:v>0.75</c:v>
                </c:pt>
                <c:pt idx="10">
                  <c:v>0.833333333333333</c:v>
                </c:pt>
                <c:pt idx="11">
                  <c:v>0.916666666666667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'Hankkeen valmiusasteen seuranta'!$B$18</c:f>
              <c:strCache>
                <c:ptCount val="1"/>
                <c:pt idx="0">
                  <c:v>Hankkeen toteuma</c:v>
                </c:pt>
              </c:strCache>
            </c:strRef>
          </c:tx>
          <c:spPr>
            <a:ln w="38100">
              <a:solidFill>
                <a:srgbClr val="99CCFF"/>
              </a:solidFill>
              <a:prstDash val="solid"/>
            </a:ln>
          </c:spPr>
          <c:marker>
            <c:symbol val="none"/>
          </c:marker>
          <c:cat>
            <c:strRef>
              <c:f>'Hankkeen valmiusasteen seuranta'!$C$16:$N$16</c:f>
              <c:strCache>
                <c:ptCount val="12"/>
                <c:pt idx="0">
                  <c:v>Tammi</c:v>
                </c:pt>
                <c:pt idx="1">
                  <c:v>Helmi</c:v>
                </c:pt>
                <c:pt idx="2">
                  <c:v>Maalis</c:v>
                </c:pt>
                <c:pt idx="3">
                  <c:v>Huhti</c:v>
                </c:pt>
                <c:pt idx="4">
                  <c:v>Touko</c:v>
                </c:pt>
                <c:pt idx="5">
                  <c:v>Kesä</c:v>
                </c:pt>
                <c:pt idx="6">
                  <c:v>Heinä</c:v>
                </c:pt>
                <c:pt idx="7">
                  <c:v>Elo</c:v>
                </c:pt>
                <c:pt idx="8">
                  <c:v>Syys</c:v>
                </c:pt>
                <c:pt idx="9">
                  <c:v>Loka</c:v>
                </c:pt>
                <c:pt idx="10">
                  <c:v>Marras</c:v>
                </c:pt>
                <c:pt idx="11">
                  <c:v>Joulu</c:v>
                </c:pt>
              </c:strCache>
            </c:strRef>
          </c:cat>
          <c:val>
            <c:numRef>
              <c:f>'Hankkeen valmiusasteen seuranta'!$C$18:$N$18</c:f>
              <c:numCache>
                <c:formatCode>0.0\ %</c:formatCode>
                <c:ptCount val="12"/>
                <c:pt idx="0">
                  <c:v>0.02</c:v>
                </c:pt>
                <c:pt idx="1">
                  <c:v>0.12</c:v>
                </c:pt>
                <c:pt idx="2">
                  <c:v>0.2</c:v>
                </c:pt>
                <c:pt idx="3">
                  <c:v>0.23</c:v>
                </c:pt>
                <c:pt idx="4">
                  <c:v>0.24</c:v>
                </c:pt>
                <c:pt idx="5">
                  <c:v>0.33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'Hankkeen valmiusasteen seuranta'!$B$19</c:f>
              <c:strCache>
                <c:ptCount val="1"/>
                <c:pt idx="0">
                  <c:v>Ennuste hankkeen jäljelläolevalle osuudelle</c:v>
                </c:pt>
              </c:strCache>
            </c:strRef>
          </c:tx>
          <c:spPr>
            <a:ln w="38100">
              <a:solidFill>
                <a:srgbClr val="FFCC00"/>
              </a:solidFill>
              <a:prstDash val="sysDash"/>
            </a:ln>
          </c:spPr>
          <c:marker>
            <c:symbol val="none"/>
          </c:marker>
          <c:cat>
            <c:strRef>
              <c:f>'Hankkeen valmiusasteen seuranta'!$C$16:$N$16</c:f>
              <c:strCache>
                <c:ptCount val="12"/>
                <c:pt idx="0">
                  <c:v>Tammi</c:v>
                </c:pt>
                <c:pt idx="1">
                  <c:v>Helmi</c:v>
                </c:pt>
                <c:pt idx="2">
                  <c:v>Maalis</c:v>
                </c:pt>
                <c:pt idx="3">
                  <c:v>Huhti</c:v>
                </c:pt>
                <c:pt idx="4">
                  <c:v>Touko</c:v>
                </c:pt>
                <c:pt idx="5">
                  <c:v>Kesä</c:v>
                </c:pt>
                <c:pt idx="6">
                  <c:v>Heinä</c:v>
                </c:pt>
                <c:pt idx="7">
                  <c:v>Elo</c:v>
                </c:pt>
                <c:pt idx="8">
                  <c:v>Syys</c:v>
                </c:pt>
                <c:pt idx="9">
                  <c:v>Loka</c:v>
                </c:pt>
                <c:pt idx="10">
                  <c:v>Marras</c:v>
                </c:pt>
                <c:pt idx="11">
                  <c:v>Joulu</c:v>
                </c:pt>
              </c:strCache>
            </c:strRef>
          </c:cat>
          <c:val>
            <c:numRef>
              <c:f>'Hankkeen valmiusasteen seuranta'!$C$19:$N$19</c:f>
              <c:numCache>
                <c:formatCode>0.0\ %</c:formatCode>
                <c:ptCount val="12"/>
                <c:pt idx="5">
                  <c:v>0.33</c:v>
                </c:pt>
                <c:pt idx="6">
                  <c:v>0.45</c:v>
                </c:pt>
                <c:pt idx="7">
                  <c:v>0.56</c:v>
                </c:pt>
                <c:pt idx="8">
                  <c:v>0.66</c:v>
                </c:pt>
                <c:pt idx="9">
                  <c:v>0.75</c:v>
                </c:pt>
                <c:pt idx="10">
                  <c:v>0.833</c:v>
                </c:pt>
                <c:pt idx="11">
                  <c:v>0.917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88524688"/>
        <c:axId val="882534688"/>
      </c:lineChart>
      <c:catAx>
        <c:axId val="888524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825346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82534688"/>
        <c:scaling>
          <c:orientation val="minMax"/>
        </c:scaling>
        <c:delete val="0"/>
        <c:axPos val="l"/>
        <c:numFmt formatCode="0.0\ %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88524688"/>
        <c:crosses val="autoZero"/>
        <c:crossBetween val="between"/>
      </c:valAx>
      <c:spPr>
        <a:gradFill rotWithShape="0">
          <a:gsLst>
            <a:gs pos="0">
              <a:srgbClr val="160000"/>
            </a:gs>
            <a:gs pos="100000">
              <a:srgbClr val="160000">
                <a:gamma/>
                <a:shade val="46275"/>
                <a:invGamma/>
              </a:srgbClr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legend>
      <c:legendPos val="b"/>
      <c:layout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.0" l="0.75" r="0.75" t="1.0" header="0.5" footer="0.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Relationship Id="rId2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552450</xdr:colOff>
      <xdr:row>0</xdr:row>
      <xdr:rowOff>95250</xdr:rowOff>
    </xdr:from>
    <xdr:to>
      <xdr:col>17</xdr:col>
      <xdr:colOff>209550</xdr:colOff>
      <xdr:row>29</xdr:row>
      <xdr:rowOff>9525</xdr:rowOff>
    </xdr:to>
    <xdr:graphicFrame macro="">
      <xdr:nvGraphicFramePr>
        <xdr:cNvPr id="3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600075</xdr:colOff>
      <xdr:row>0</xdr:row>
      <xdr:rowOff>85725</xdr:rowOff>
    </xdr:from>
    <xdr:to>
      <xdr:col>8</xdr:col>
      <xdr:colOff>314325</xdr:colOff>
      <xdr:row>29</xdr:row>
      <xdr:rowOff>0</xdr:rowOff>
    </xdr:to>
    <xdr:graphicFrame macro="">
      <xdr:nvGraphicFramePr>
        <xdr:cNvPr id="6" name="Kaavi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61</xdr:row>
      <xdr:rowOff>57149</xdr:rowOff>
    </xdr:from>
    <xdr:to>
      <xdr:col>4</xdr:col>
      <xdr:colOff>1200150</xdr:colOff>
      <xdr:row>89</xdr:row>
      <xdr:rowOff>104774</xdr:rowOff>
    </xdr:to>
    <xdr:graphicFrame macro="">
      <xdr:nvGraphicFramePr>
        <xdr:cNvPr id="8239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1352550</xdr:colOff>
      <xdr:row>61</xdr:row>
      <xdr:rowOff>76200</xdr:rowOff>
    </xdr:from>
    <xdr:to>
      <xdr:col>13</xdr:col>
      <xdr:colOff>204107</xdr:colOff>
      <xdr:row>89</xdr:row>
      <xdr:rowOff>95250</xdr:rowOff>
    </xdr:to>
    <xdr:graphicFrame macro="">
      <xdr:nvGraphicFramePr>
        <xdr:cNvPr id="3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167368</xdr:colOff>
      <xdr:row>25</xdr:row>
      <xdr:rowOff>88447</xdr:rowOff>
    </xdr:from>
    <xdr:to>
      <xdr:col>5</xdr:col>
      <xdr:colOff>53068</xdr:colOff>
      <xdr:row>55</xdr:row>
      <xdr:rowOff>31297</xdr:rowOff>
    </xdr:to>
    <xdr:graphicFrame macro="">
      <xdr:nvGraphicFramePr>
        <xdr:cNvPr id="1064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kkansls000001/titek/Documents%20and%20Settings/Administrator/My%20Documents/Uudet%20pohjat/Hankejohtaminen%20kruunullinen/JR1_RAMRA_v1.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ustiedot"/>
      <sheetName val="Riskit"/>
      <sheetName val="Ratkaistavat asiat"/>
      <sheetName val="Muutospyynnöt"/>
      <sheetName val="Arkk.teht.päätöspyynnöt"/>
      <sheetName val="Parametrit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&lt;valitse&gt;</v>
          </cell>
        </row>
        <row r="5">
          <cell r="A5" t="str">
            <v>Idea</v>
          </cell>
        </row>
        <row r="6">
          <cell r="A6" t="str">
            <v>Valmistelu</v>
          </cell>
        </row>
        <row r="7">
          <cell r="A7" t="str">
            <v>Toimeenpano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Relationship Id="rId2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Relationship Id="rId2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>
      <selection activeCell="A25" sqref="A25"/>
    </sheetView>
  </sheetViews>
  <sheetFormatPr baseColWidth="10" defaultColWidth="8.83203125" defaultRowHeight="13" x14ac:dyDescent="0.1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121"/>
  <sheetViews>
    <sheetView workbookViewId="0">
      <selection activeCell="D3" sqref="D3"/>
    </sheetView>
  </sheetViews>
  <sheetFormatPr baseColWidth="10" defaultColWidth="8.83203125" defaultRowHeight="13" x14ac:dyDescent="0.15"/>
  <cols>
    <col min="1" max="1" width="5.5" customWidth="1"/>
    <col min="2" max="2" width="16.5" customWidth="1"/>
    <col min="3" max="3" width="12" customWidth="1"/>
    <col min="4" max="4" width="34.5" customWidth="1"/>
    <col min="5" max="5" width="14.1640625" customWidth="1"/>
    <col min="6" max="6" width="23.6640625" customWidth="1"/>
    <col min="7" max="7" width="6.83203125" customWidth="1"/>
    <col min="8" max="8" width="6.6640625" customWidth="1"/>
    <col min="9" max="9" width="6.5" customWidth="1"/>
    <col min="10" max="10" width="46" customWidth="1"/>
    <col min="11" max="11" width="6.5" customWidth="1"/>
    <col min="12" max="12" width="7" customWidth="1"/>
    <col min="13" max="13" width="6.1640625" customWidth="1"/>
    <col min="14" max="14" width="7.6640625" customWidth="1"/>
    <col min="15" max="15" width="7.1640625" customWidth="1"/>
    <col min="16" max="16" width="10.33203125" customWidth="1"/>
    <col min="17" max="17" width="6.5" customWidth="1"/>
    <col min="18" max="18" width="7.1640625" customWidth="1"/>
  </cols>
  <sheetData>
    <row r="1" spans="1:22" ht="17" x14ac:dyDescent="0.15">
      <c r="A1" s="73"/>
      <c r="B1" s="73"/>
      <c r="C1" s="73"/>
      <c r="D1" s="73"/>
      <c r="E1" s="160" t="s">
        <v>37</v>
      </c>
      <c r="F1" s="161"/>
      <c r="G1" s="161"/>
      <c r="H1" s="161"/>
      <c r="I1" s="161"/>
      <c r="J1" s="161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</row>
    <row r="2" spans="1:22" x14ac:dyDescent="0.15">
      <c r="A2" s="73"/>
      <c r="B2" s="73"/>
      <c r="C2" s="73"/>
      <c r="D2" s="73"/>
      <c r="E2" s="73"/>
      <c r="F2" s="73"/>
      <c r="G2" s="73"/>
      <c r="H2" s="73"/>
      <c r="I2" s="73"/>
      <c r="J2" s="73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</row>
    <row r="3" spans="1:22" x14ac:dyDescent="0.15">
      <c r="A3" s="73"/>
      <c r="B3" s="73"/>
      <c r="C3" s="73"/>
      <c r="D3" s="73"/>
      <c r="E3" s="73"/>
      <c r="F3" s="73"/>
      <c r="G3" s="73"/>
      <c r="H3" s="73"/>
      <c r="I3" s="73"/>
      <c r="J3" s="73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</row>
    <row r="4" spans="1:22" ht="21.75" customHeight="1" thickBot="1" x14ac:dyDescent="0.2">
      <c r="A4" s="73"/>
      <c r="B4" s="74"/>
      <c r="C4" s="73"/>
      <c r="D4" s="73"/>
      <c r="E4" s="73"/>
      <c r="F4" s="73"/>
      <c r="G4" s="73"/>
      <c r="H4" s="73"/>
      <c r="I4" s="73"/>
      <c r="J4" s="73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</row>
    <row r="5" spans="1:22" x14ac:dyDescent="0.15">
      <c r="A5" s="73"/>
      <c r="B5" s="147" t="s">
        <v>55</v>
      </c>
      <c r="C5" s="148"/>
      <c r="D5" s="148"/>
      <c r="E5" s="149"/>
      <c r="F5" s="73"/>
      <c r="G5" s="73"/>
      <c r="H5" s="73"/>
      <c r="I5" s="73"/>
      <c r="J5" s="73"/>
      <c r="K5" s="69"/>
      <c r="L5" s="69"/>
      <c r="M5" s="69"/>
      <c r="N5" s="69"/>
      <c r="O5" s="69"/>
      <c r="P5" s="69"/>
      <c r="Q5" s="69"/>
      <c r="R5" s="69"/>
      <c r="S5" s="69"/>
      <c r="T5" s="69"/>
      <c r="U5" s="69"/>
      <c r="V5" s="69"/>
    </row>
    <row r="6" spans="1:22" ht="27" customHeight="1" x14ac:dyDescent="0.15">
      <c r="A6" s="73"/>
      <c r="B6" s="150" t="s">
        <v>13</v>
      </c>
      <c r="C6" s="151"/>
      <c r="D6" s="152" t="s">
        <v>14</v>
      </c>
      <c r="E6" s="153"/>
      <c r="F6" s="73"/>
      <c r="G6" s="73"/>
      <c r="H6" s="73"/>
      <c r="I6" s="73"/>
      <c r="J6" s="73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</row>
    <row r="7" spans="1:22" x14ac:dyDescent="0.15">
      <c r="A7" s="73"/>
      <c r="B7" s="150" t="s">
        <v>15</v>
      </c>
      <c r="C7" s="151"/>
      <c r="D7" s="152" t="s">
        <v>84</v>
      </c>
      <c r="E7" s="153"/>
      <c r="F7" s="73"/>
      <c r="G7" s="73"/>
      <c r="H7" s="73"/>
      <c r="I7" s="73"/>
      <c r="J7" s="73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</row>
    <row r="8" spans="1:22" ht="24" x14ac:dyDescent="0.15">
      <c r="A8" s="73"/>
      <c r="B8" s="83" t="s">
        <v>71</v>
      </c>
      <c r="C8" s="84"/>
      <c r="D8" s="134"/>
      <c r="E8" s="135"/>
      <c r="F8" s="73"/>
      <c r="G8" s="73"/>
      <c r="H8" s="73"/>
      <c r="I8" s="73"/>
      <c r="J8" s="73"/>
      <c r="K8" s="69"/>
      <c r="L8" s="69"/>
      <c r="M8" s="69"/>
      <c r="N8" s="69"/>
      <c r="O8" s="69"/>
      <c r="P8" s="69"/>
      <c r="Q8" s="69"/>
      <c r="R8" s="69"/>
      <c r="S8" s="69"/>
      <c r="T8" s="69"/>
      <c r="U8" s="69"/>
      <c r="V8" s="69"/>
    </row>
    <row r="9" spans="1:22" ht="24" x14ac:dyDescent="0.15">
      <c r="A9" s="73"/>
      <c r="B9" s="83" t="s">
        <v>72</v>
      </c>
      <c r="C9" s="84"/>
      <c r="D9" s="134"/>
      <c r="E9" s="135"/>
      <c r="F9" s="73"/>
      <c r="G9" s="73"/>
      <c r="H9" s="73"/>
      <c r="I9" s="73"/>
      <c r="J9" s="73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</row>
    <row r="10" spans="1:22" x14ac:dyDescent="0.15">
      <c r="A10" s="73"/>
      <c r="B10" s="150" t="s">
        <v>16</v>
      </c>
      <c r="C10" s="151"/>
      <c r="D10" s="152" t="s">
        <v>17</v>
      </c>
      <c r="E10" s="153"/>
      <c r="F10" s="73"/>
      <c r="G10" s="73"/>
      <c r="H10" s="73"/>
      <c r="I10" s="73"/>
      <c r="J10" s="73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69"/>
      <c r="V10" s="69"/>
    </row>
    <row r="11" spans="1:22" x14ac:dyDescent="0.15">
      <c r="A11" s="73"/>
      <c r="B11" s="150" t="s">
        <v>18</v>
      </c>
      <c r="C11" s="151"/>
      <c r="D11" s="152" t="s">
        <v>19</v>
      </c>
      <c r="E11" s="153"/>
      <c r="F11" s="73"/>
      <c r="G11" s="73"/>
      <c r="H11" s="73"/>
      <c r="I11" s="73"/>
      <c r="J11" s="73"/>
      <c r="K11" s="69"/>
      <c r="L11" s="69"/>
      <c r="M11" s="69"/>
      <c r="N11" s="69"/>
      <c r="O11" s="69"/>
      <c r="P11" s="69"/>
      <c r="Q11" s="69"/>
      <c r="R11" s="69"/>
      <c r="S11" s="69"/>
      <c r="T11" s="69"/>
      <c r="U11" s="69"/>
      <c r="V11" s="69"/>
    </row>
    <row r="12" spans="1:22" x14ac:dyDescent="0.15">
      <c r="A12" s="73"/>
      <c r="B12" s="168" t="s">
        <v>20</v>
      </c>
      <c r="C12" s="169"/>
      <c r="D12" s="152" t="s">
        <v>21</v>
      </c>
      <c r="E12" s="153"/>
      <c r="F12" s="73"/>
      <c r="G12" s="73"/>
      <c r="H12" s="73"/>
      <c r="I12" s="73"/>
      <c r="J12" s="73"/>
      <c r="K12" s="69"/>
      <c r="L12" s="69"/>
      <c r="M12" s="69"/>
      <c r="N12" s="69"/>
      <c r="O12" s="69"/>
      <c r="P12" s="69"/>
      <c r="Q12" s="69"/>
      <c r="R12" s="69"/>
      <c r="S12" s="69"/>
      <c r="T12" s="69"/>
      <c r="U12" s="69"/>
      <c r="V12" s="69"/>
    </row>
    <row r="13" spans="1:22" x14ac:dyDescent="0.15">
      <c r="A13" s="73"/>
      <c r="B13" s="150" t="s">
        <v>22</v>
      </c>
      <c r="C13" s="164"/>
      <c r="D13" s="165" t="s">
        <v>23</v>
      </c>
      <c r="E13" s="153"/>
      <c r="F13" s="73"/>
      <c r="G13" s="73"/>
      <c r="H13" s="73"/>
      <c r="I13" s="73"/>
      <c r="J13" s="73"/>
      <c r="K13" s="69"/>
      <c r="L13" s="69"/>
      <c r="M13" s="69"/>
      <c r="N13" s="69"/>
      <c r="O13" s="69"/>
      <c r="P13" s="65"/>
      <c r="Q13" s="65"/>
      <c r="R13" s="65"/>
      <c r="S13" s="69"/>
      <c r="T13" s="69"/>
      <c r="U13" s="69"/>
      <c r="V13" s="69"/>
    </row>
    <row r="14" spans="1:22" ht="14" thickBot="1" x14ac:dyDescent="0.2">
      <c r="A14" s="73"/>
      <c r="B14" s="150" t="s">
        <v>24</v>
      </c>
      <c r="C14" s="164"/>
      <c r="D14" s="173" t="s">
        <v>25</v>
      </c>
      <c r="E14" s="174"/>
      <c r="F14" s="73"/>
      <c r="G14" s="73"/>
      <c r="H14" s="73"/>
      <c r="I14" s="73"/>
      <c r="J14" s="73"/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69"/>
      <c r="V14" s="69"/>
    </row>
    <row r="15" spans="1:22" ht="14" thickBot="1" x14ac:dyDescent="0.2">
      <c r="A15" s="73"/>
      <c r="B15" s="73"/>
      <c r="C15" s="73"/>
      <c r="D15" s="73"/>
      <c r="E15" s="73"/>
      <c r="F15" s="73"/>
      <c r="G15" s="73"/>
      <c r="H15" s="73"/>
      <c r="I15" s="73"/>
      <c r="J15" s="73"/>
      <c r="K15" s="69"/>
      <c r="L15" s="69"/>
      <c r="M15" s="69"/>
      <c r="N15" s="69"/>
      <c r="O15" s="69"/>
      <c r="P15" s="70"/>
      <c r="Q15" s="70"/>
      <c r="R15" s="70"/>
      <c r="S15" s="69"/>
      <c r="T15" s="69"/>
      <c r="U15" s="69"/>
      <c r="V15" s="69"/>
    </row>
    <row r="16" spans="1:22" x14ac:dyDescent="0.15">
      <c r="A16" s="73"/>
      <c r="B16" s="147" t="s">
        <v>56</v>
      </c>
      <c r="C16" s="148"/>
      <c r="D16" s="148"/>
      <c r="E16" s="149"/>
      <c r="F16" s="73"/>
      <c r="G16" s="73"/>
      <c r="H16" s="73"/>
      <c r="I16" s="73"/>
      <c r="J16" s="73"/>
      <c r="K16" s="69"/>
      <c r="L16" s="69"/>
      <c r="M16" s="69"/>
      <c r="N16" s="69"/>
      <c r="O16" s="69"/>
      <c r="P16" s="70"/>
      <c r="Q16" s="70"/>
      <c r="R16" s="70"/>
      <c r="S16" s="69"/>
      <c r="T16" s="69"/>
      <c r="U16" s="69"/>
      <c r="V16" s="69"/>
    </row>
    <row r="17" spans="1:22" x14ac:dyDescent="0.15">
      <c r="A17" s="73"/>
      <c r="B17" s="150" t="s">
        <v>81</v>
      </c>
      <c r="C17" s="151"/>
      <c r="D17" s="152">
        <v>300000</v>
      </c>
      <c r="E17" s="153"/>
      <c r="F17" s="73"/>
      <c r="G17" s="73"/>
      <c r="H17" s="73"/>
      <c r="I17" s="73"/>
      <c r="J17" s="73"/>
      <c r="K17" s="69"/>
      <c r="L17" s="69"/>
      <c r="M17" s="69"/>
      <c r="N17" s="69"/>
      <c r="O17" s="69"/>
      <c r="P17" s="70"/>
      <c r="Q17" s="70"/>
      <c r="R17" s="70"/>
      <c r="S17" s="69"/>
      <c r="T17" s="69"/>
      <c r="U17" s="69"/>
      <c r="V17" s="69"/>
    </row>
    <row r="18" spans="1:22" x14ac:dyDescent="0.15">
      <c r="A18" s="73"/>
      <c r="B18" s="150" t="s">
        <v>82</v>
      </c>
      <c r="C18" s="151"/>
      <c r="D18" s="154">
        <f>D17/Kesto</f>
        <v>25000</v>
      </c>
      <c r="E18" s="155"/>
      <c r="F18" s="73"/>
      <c r="G18" s="73"/>
      <c r="H18" s="73"/>
      <c r="I18" s="73"/>
      <c r="J18" s="73"/>
      <c r="K18" s="69"/>
      <c r="L18" s="69"/>
      <c r="M18" s="69"/>
      <c r="N18" s="69"/>
      <c r="O18" s="69"/>
      <c r="P18" s="70"/>
      <c r="Q18" s="70"/>
      <c r="R18" s="70"/>
      <c r="S18" s="69"/>
      <c r="T18" s="69"/>
      <c r="U18" s="69"/>
      <c r="V18" s="69"/>
    </row>
    <row r="19" spans="1:22" x14ac:dyDescent="0.15">
      <c r="A19" s="73"/>
      <c r="B19" s="100" t="s">
        <v>79</v>
      </c>
      <c r="C19" s="100"/>
      <c r="D19" s="156">
        <v>12</v>
      </c>
      <c r="E19" s="157"/>
      <c r="F19" s="73"/>
      <c r="G19" s="73"/>
      <c r="H19" s="73"/>
      <c r="I19" s="73"/>
      <c r="J19" s="73"/>
      <c r="K19" s="69"/>
      <c r="L19" s="69"/>
      <c r="M19" s="69"/>
      <c r="N19" s="69"/>
      <c r="O19" s="69"/>
      <c r="P19" s="70"/>
      <c r="Q19" s="70"/>
      <c r="R19" s="70"/>
      <c r="S19" s="69"/>
      <c r="T19" s="69"/>
      <c r="U19" s="69"/>
      <c r="V19" s="69"/>
    </row>
    <row r="20" spans="1:22" ht="24" x14ac:dyDescent="0.15">
      <c r="A20" s="73"/>
      <c r="B20" s="100" t="s">
        <v>80</v>
      </c>
      <c r="C20" s="100"/>
      <c r="D20" s="158">
        <v>157.5</v>
      </c>
      <c r="E20" s="159"/>
      <c r="F20" s="73"/>
      <c r="G20" s="73"/>
      <c r="H20" s="73"/>
      <c r="I20" s="73"/>
      <c r="J20" s="73"/>
      <c r="K20" s="69"/>
      <c r="L20" s="69"/>
      <c r="M20" s="69"/>
      <c r="N20" s="69"/>
      <c r="O20" s="69"/>
      <c r="P20" s="70"/>
      <c r="Q20" s="70"/>
      <c r="R20" s="70"/>
      <c r="S20" s="69"/>
      <c r="T20" s="69"/>
      <c r="U20" s="69"/>
      <c r="V20" s="69"/>
    </row>
    <row r="21" spans="1:22" x14ac:dyDescent="0.15">
      <c r="A21" s="73"/>
      <c r="B21" s="73"/>
      <c r="C21" s="73"/>
      <c r="D21" s="73"/>
      <c r="E21" s="73"/>
      <c r="F21" s="73"/>
      <c r="G21" s="73"/>
      <c r="H21" s="73"/>
      <c r="I21" s="73"/>
      <c r="J21" s="73"/>
      <c r="K21" s="69"/>
      <c r="L21" s="69"/>
      <c r="M21" s="69"/>
      <c r="N21" s="69"/>
      <c r="O21" s="69"/>
      <c r="P21" s="70"/>
      <c r="Q21" s="70"/>
      <c r="R21" s="70"/>
      <c r="S21" s="69"/>
      <c r="T21" s="69"/>
      <c r="U21" s="69"/>
      <c r="V21" s="69"/>
    </row>
    <row r="22" spans="1:22" x14ac:dyDescent="0.15">
      <c r="A22" s="73"/>
      <c r="B22" s="75" t="s">
        <v>26</v>
      </c>
      <c r="C22" s="75" t="s">
        <v>27</v>
      </c>
      <c r="D22" s="75" t="s">
        <v>28</v>
      </c>
      <c r="E22" s="145" t="s">
        <v>29</v>
      </c>
      <c r="F22" s="146"/>
      <c r="G22" s="73"/>
      <c r="H22" s="73"/>
      <c r="I22" s="73"/>
      <c r="J22" s="73"/>
      <c r="K22" s="69"/>
      <c r="L22" s="69"/>
      <c r="M22" s="69"/>
      <c r="N22" s="69"/>
      <c r="O22" s="69"/>
      <c r="P22" s="70"/>
      <c r="Q22" s="70"/>
      <c r="R22" s="70"/>
      <c r="S22" s="69"/>
      <c r="T22" s="69"/>
      <c r="U22" s="69"/>
      <c r="V22" s="69"/>
    </row>
    <row r="23" spans="1:22" x14ac:dyDescent="0.15">
      <c r="A23" s="73"/>
      <c r="B23" s="76" t="s">
        <v>30</v>
      </c>
      <c r="C23" s="76" t="s">
        <v>31</v>
      </c>
      <c r="D23" s="76" t="s">
        <v>32</v>
      </c>
      <c r="E23" s="166" t="s">
        <v>33</v>
      </c>
      <c r="F23" s="167"/>
      <c r="G23" s="73"/>
      <c r="H23" s="73"/>
      <c r="I23" s="73"/>
      <c r="J23" s="73"/>
      <c r="K23" s="69"/>
      <c r="L23" s="69"/>
      <c r="M23" s="69"/>
      <c r="N23" s="69"/>
      <c r="O23" s="69"/>
      <c r="P23" s="70"/>
      <c r="Q23" s="70"/>
      <c r="R23" s="70"/>
      <c r="S23" s="69"/>
      <c r="T23" s="69"/>
      <c r="U23" s="69"/>
      <c r="V23" s="69"/>
    </row>
    <row r="24" spans="1:22" x14ac:dyDescent="0.15">
      <c r="A24" s="73"/>
      <c r="B24" s="77" t="s">
        <v>30</v>
      </c>
      <c r="C24" s="77" t="s">
        <v>34</v>
      </c>
      <c r="D24" s="77" t="s">
        <v>35</v>
      </c>
      <c r="E24" s="170" t="s">
        <v>33</v>
      </c>
      <c r="F24" s="171"/>
      <c r="G24" s="73"/>
      <c r="H24" s="73"/>
      <c r="I24" s="73"/>
      <c r="J24" s="73"/>
      <c r="K24" s="69"/>
      <c r="L24" s="69"/>
      <c r="M24" s="69"/>
      <c r="N24" s="69"/>
      <c r="O24" s="69"/>
      <c r="P24" s="70"/>
      <c r="Q24" s="70"/>
      <c r="R24" s="70"/>
      <c r="S24" s="69"/>
      <c r="T24" s="69"/>
      <c r="U24" s="69"/>
      <c r="V24" s="69"/>
    </row>
    <row r="25" spans="1:22" x14ac:dyDescent="0.15">
      <c r="A25" s="73"/>
      <c r="F25" s="73"/>
      <c r="G25" s="73"/>
      <c r="H25" s="73"/>
      <c r="I25" s="73"/>
      <c r="J25" s="73"/>
      <c r="K25" s="69"/>
      <c r="L25" s="69"/>
      <c r="M25" s="69"/>
      <c r="N25" s="69"/>
      <c r="O25" s="69"/>
      <c r="P25" s="70"/>
      <c r="Q25" s="70"/>
      <c r="R25" s="70"/>
      <c r="S25" s="69"/>
      <c r="T25" s="69"/>
      <c r="U25" s="69"/>
      <c r="V25" s="69"/>
    </row>
    <row r="26" spans="1:22" x14ac:dyDescent="0.15">
      <c r="A26" s="73"/>
      <c r="B26" s="78"/>
      <c r="C26" s="79"/>
      <c r="D26" s="79"/>
      <c r="E26" s="79"/>
      <c r="F26" s="73"/>
      <c r="G26" s="73"/>
      <c r="H26" s="73"/>
      <c r="I26" s="73"/>
      <c r="J26" s="73"/>
      <c r="K26" s="69"/>
      <c r="L26" s="69"/>
      <c r="M26" s="69"/>
      <c r="N26" s="69"/>
      <c r="O26" s="69"/>
      <c r="P26" s="70"/>
      <c r="Q26" s="70"/>
      <c r="R26" s="70"/>
      <c r="S26" s="69"/>
      <c r="T26" s="69"/>
      <c r="U26" s="69"/>
      <c r="V26" s="69"/>
    </row>
    <row r="27" spans="1:22" ht="14" thickBot="1" x14ac:dyDescent="0.2">
      <c r="A27" s="73"/>
      <c r="B27" s="79"/>
      <c r="C27" s="79"/>
      <c r="D27" s="79"/>
      <c r="E27" s="79"/>
      <c r="F27" s="73"/>
      <c r="G27" s="73"/>
      <c r="H27" s="73"/>
      <c r="I27" s="73"/>
      <c r="J27" s="73"/>
      <c r="K27" s="69"/>
      <c r="L27" s="69"/>
      <c r="M27" s="69"/>
      <c r="N27" s="69"/>
      <c r="O27" s="69"/>
      <c r="P27" s="70"/>
      <c r="Q27" s="70"/>
      <c r="R27" s="70"/>
      <c r="S27" s="69"/>
      <c r="T27" s="69"/>
      <c r="U27" s="69"/>
      <c r="V27" s="69"/>
    </row>
    <row r="28" spans="1:22" ht="14" thickBot="1" x14ac:dyDescent="0.2">
      <c r="A28" s="73"/>
      <c r="B28" s="80" t="s">
        <v>36</v>
      </c>
      <c r="C28" s="81" t="s">
        <v>31</v>
      </c>
      <c r="D28" s="172"/>
      <c r="E28" s="172"/>
      <c r="F28" s="73"/>
      <c r="G28" s="73"/>
      <c r="H28" s="73"/>
      <c r="I28" s="73"/>
      <c r="J28" s="73"/>
      <c r="K28" s="69"/>
      <c r="L28" s="69"/>
      <c r="M28" s="69"/>
      <c r="N28" s="69"/>
      <c r="O28" s="69"/>
      <c r="P28" s="70"/>
      <c r="Q28" s="70"/>
      <c r="R28" s="70"/>
      <c r="S28" s="69"/>
      <c r="T28" s="69"/>
      <c r="U28" s="69"/>
      <c r="V28" s="69"/>
    </row>
    <row r="29" spans="1:22" x14ac:dyDescent="0.15">
      <c r="A29" s="73"/>
      <c r="B29" s="73"/>
      <c r="C29" s="73"/>
      <c r="D29" s="73"/>
      <c r="E29" s="73"/>
      <c r="F29" s="73"/>
      <c r="G29" s="73"/>
      <c r="H29" s="73"/>
      <c r="I29" s="73"/>
      <c r="J29" s="73"/>
      <c r="K29" s="69"/>
      <c r="L29" s="69"/>
      <c r="M29" s="69"/>
      <c r="N29" s="69"/>
      <c r="O29" s="69"/>
      <c r="P29" s="70"/>
      <c r="Q29" s="70"/>
      <c r="R29" s="70"/>
      <c r="S29" s="69"/>
      <c r="T29" s="69"/>
      <c r="U29" s="69"/>
      <c r="V29" s="69"/>
    </row>
    <row r="30" spans="1:22" x14ac:dyDescent="0.15">
      <c r="A30" s="73"/>
      <c r="B30" s="73"/>
      <c r="C30" s="73"/>
      <c r="D30" s="73"/>
      <c r="E30" s="73"/>
      <c r="F30" s="73"/>
      <c r="G30" s="73"/>
      <c r="H30" s="73"/>
      <c r="I30" s="73"/>
      <c r="J30" s="73"/>
      <c r="K30" s="69"/>
      <c r="L30" s="69"/>
      <c r="M30" s="69"/>
      <c r="N30" s="69"/>
      <c r="O30" s="69"/>
      <c r="P30" s="70"/>
      <c r="Q30" s="70"/>
      <c r="R30" s="70"/>
      <c r="S30" s="69"/>
      <c r="T30" s="69"/>
      <c r="U30" s="69"/>
      <c r="V30" s="69"/>
    </row>
    <row r="31" spans="1:22" x14ac:dyDescent="0.15">
      <c r="A31" s="69"/>
      <c r="B31" s="69"/>
      <c r="C31" s="69"/>
      <c r="D31" s="69"/>
      <c r="E31" s="69"/>
      <c r="F31" s="69"/>
      <c r="G31" s="69"/>
      <c r="H31" s="69"/>
      <c r="I31" s="69"/>
      <c r="J31" s="69"/>
      <c r="K31" s="69"/>
      <c r="L31" s="69"/>
      <c r="M31" s="69"/>
      <c r="N31" s="69"/>
      <c r="O31" s="69"/>
      <c r="P31" s="70"/>
      <c r="Q31" s="70"/>
      <c r="R31" s="70"/>
      <c r="S31" s="69"/>
      <c r="T31" s="69"/>
      <c r="U31" s="69"/>
      <c r="V31" s="69"/>
    </row>
    <row r="32" spans="1:22" x14ac:dyDescent="0.15">
      <c r="A32" s="69"/>
      <c r="B32" s="69"/>
      <c r="C32" s="69"/>
      <c r="D32" s="69"/>
      <c r="E32" s="69"/>
      <c r="F32" s="69"/>
      <c r="G32" s="69"/>
      <c r="H32" s="69"/>
      <c r="I32" s="69"/>
      <c r="J32" s="69"/>
      <c r="K32" s="69"/>
      <c r="L32" s="69"/>
      <c r="M32" s="69"/>
      <c r="N32" s="69"/>
      <c r="O32" s="69"/>
      <c r="P32" s="70"/>
      <c r="Q32" s="70"/>
      <c r="R32" s="70"/>
      <c r="S32" s="69"/>
      <c r="T32" s="69"/>
      <c r="U32" s="69"/>
      <c r="V32" s="69"/>
    </row>
    <row r="33" spans="1:22" x14ac:dyDescent="0.15">
      <c r="A33" s="69"/>
      <c r="B33" s="69"/>
      <c r="C33" s="69"/>
      <c r="D33" s="69"/>
      <c r="E33" s="69"/>
      <c r="F33" s="69"/>
      <c r="G33" s="69"/>
      <c r="H33" s="69"/>
      <c r="I33" s="69"/>
      <c r="J33" s="69"/>
      <c r="K33" s="69"/>
      <c r="L33" s="69"/>
      <c r="M33" s="69"/>
      <c r="N33" s="69"/>
      <c r="O33" s="69"/>
      <c r="P33" s="70"/>
      <c r="Q33" s="70"/>
      <c r="R33" s="70"/>
      <c r="S33" s="69"/>
      <c r="T33" s="69"/>
      <c r="U33" s="69"/>
      <c r="V33" s="69"/>
    </row>
    <row r="34" spans="1:22" x14ac:dyDescent="0.15">
      <c r="A34" s="69"/>
      <c r="B34" s="69"/>
      <c r="C34" s="69"/>
      <c r="D34" s="69"/>
      <c r="E34" s="69"/>
      <c r="F34" s="69"/>
      <c r="G34" s="69"/>
      <c r="H34" s="69"/>
      <c r="I34" s="69"/>
      <c r="J34" s="69"/>
      <c r="K34" s="69"/>
      <c r="L34" s="69"/>
      <c r="M34" s="69"/>
      <c r="N34" s="69"/>
      <c r="O34" s="69"/>
      <c r="P34" s="70"/>
      <c r="Q34" s="70"/>
      <c r="R34" s="70"/>
      <c r="S34" s="69"/>
      <c r="T34" s="69"/>
      <c r="U34" s="69"/>
      <c r="V34" s="69"/>
    </row>
    <row r="35" spans="1:22" x14ac:dyDescent="0.15">
      <c r="A35" s="70"/>
      <c r="B35" s="69"/>
      <c r="C35" s="69"/>
      <c r="D35" s="69"/>
      <c r="E35" s="69"/>
      <c r="F35" s="69"/>
      <c r="G35" s="69"/>
      <c r="H35" s="69"/>
      <c r="I35" s="69"/>
      <c r="J35" s="69"/>
      <c r="K35" s="69"/>
      <c r="L35" s="69"/>
      <c r="M35" s="69"/>
      <c r="N35" s="69"/>
      <c r="O35" s="69"/>
      <c r="P35" s="70"/>
      <c r="Q35" s="70"/>
      <c r="R35" s="70"/>
      <c r="S35" s="69"/>
      <c r="T35" s="69"/>
      <c r="U35" s="69"/>
      <c r="V35" s="69"/>
    </row>
    <row r="36" spans="1:22" x14ac:dyDescent="0.15">
      <c r="A36" s="70"/>
      <c r="B36" s="69"/>
      <c r="C36" s="69"/>
      <c r="D36" s="69"/>
      <c r="E36" s="69"/>
      <c r="F36" s="69"/>
      <c r="G36" s="69"/>
      <c r="H36" s="69"/>
      <c r="I36" s="69"/>
      <c r="J36" s="69"/>
      <c r="K36" s="69"/>
      <c r="L36" s="69"/>
      <c r="M36" s="69"/>
      <c r="N36" s="69"/>
      <c r="O36" s="69"/>
      <c r="P36" s="70"/>
      <c r="Q36" s="70"/>
      <c r="R36" s="70"/>
      <c r="S36" s="69"/>
      <c r="T36" s="69"/>
      <c r="U36" s="69"/>
      <c r="V36" s="69"/>
    </row>
    <row r="37" spans="1:22" x14ac:dyDescent="0.15">
      <c r="A37" s="69"/>
      <c r="B37" s="71"/>
      <c r="C37" s="69"/>
      <c r="D37" s="69"/>
      <c r="E37" s="69"/>
      <c r="F37" s="69"/>
      <c r="G37" s="69"/>
      <c r="H37" s="69"/>
      <c r="I37" s="69"/>
      <c r="J37" s="69"/>
      <c r="K37" s="69"/>
      <c r="L37" s="69"/>
      <c r="M37" s="69"/>
      <c r="N37" s="69"/>
      <c r="O37" s="69"/>
      <c r="P37" s="70"/>
      <c r="Q37" s="70"/>
      <c r="R37" s="70"/>
      <c r="S37" s="69"/>
      <c r="T37" s="69"/>
      <c r="U37" s="69"/>
      <c r="V37" s="69"/>
    </row>
    <row r="38" spans="1:22" x14ac:dyDescent="0.15">
      <c r="A38" s="69"/>
      <c r="B38" s="69"/>
      <c r="C38" s="69"/>
      <c r="D38" s="69"/>
      <c r="E38" s="69"/>
      <c r="F38" s="69"/>
      <c r="G38" s="69"/>
      <c r="H38" s="69"/>
      <c r="I38" s="69"/>
      <c r="J38" s="69"/>
      <c r="K38" s="69"/>
      <c r="L38" s="69"/>
      <c r="M38" s="69"/>
      <c r="N38" s="69"/>
      <c r="O38" s="69"/>
      <c r="P38" s="70"/>
      <c r="Q38" s="70"/>
      <c r="R38" s="70"/>
      <c r="S38" s="69"/>
      <c r="T38" s="69"/>
      <c r="U38" s="69"/>
      <c r="V38" s="69"/>
    </row>
    <row r="39" spans="1:22" x14ac:dyDescent="0.15">
      <c r="A39" s="69"/>
      <c r="B39" s="69"/>
      <c r="C39" s="69"/>
      <c r="D39" s="69"/>
      <c r="E39" s="69"/>
      <c r="F39" s="69"/>
      <c r="G39" s="69"/>
      <c r="H39" s="69"/>
      <c r="I39" s="69"/>
      <c r="J39" s="69"/>
      <c r="K39" s="69"/>
      <c r="L39" s="69"/>
      <c r="M39" s="69"/>
      <c r="N39" s="69"/>
      <c r="O39" s="69"/>
      <c r="P39" s="70"/>
      <c r="Q39" s="70"/>
      <c r="R39" s="70"/>
      <c r="S39" s="69"/>
      <c r="T39" s="69"/>
      <c r="U39" s="69"/>
      <c r="V39" s="69"/>
    </row>
    <row r="40" spans="1:22" x14ac:dyDescent="0.15">
      <c r="A40" s="69"/>
      <c r="B40" s="69"/>
      <c r="C40" s="69"/>
      <c r="D40" s="69"/>
      <c r="E40" s="69"/>
      <c r="F40" s="69"/>
      <c r="G40" s="69"/>
      <c r="H40" s="69"/>
      <c r="I40" s="69"/>
      <c r="J40" s="69"/>
      <c r="K40" s="69"/>
      <c r="L40" s="69"/>
      <c r="M40" s="69"/>
      <c r="N40" s="69"/>
      <c r="O40" s="69"/>
      <c r="P40" s="70"/>
      <c r="Q40" s="70"/>
      <c r="R40" s="70"/>
      <c r="S40" s="69"/>
      <c r="T40" s="69"/>
      <c r="U40" s="69"/>
      <c r="V40" s="69"/>
    </row>
    <row r="41" spans="1:22" x14ac:dyDescent="0.15">
      <c r="A41" s="69"/>
      <c r="B41" s="69"/>
      <c r="C41" s="69"/>
      <c r="D41" s="69"/>
      <c r="E41" s="69"/>
      <c r="F41" s="69"/>
      <c r="G41" s="69"/>
      <c r="H41" s="69"/>
      <c r="I41" s="69"/>
      <c r="J41" s="69"/>
      <c r="K41" s="69"/>
      <c r="L41" s="69"/>
      <c r="M41" s="69"/>
      <c r="N41" s="69"/>
      <c r="O41" s="69"/>
      <c r="P41" s="70"/>
      <c r="Q41" s="70"/>
      <c r="R41" s="70"/>
      <c r="S41" s="69"/>
      <c r="T41" s="69"/>
      <c r="U41" s="69"/>
      <c r="V41" s="69"/>
    </row>
    <row r="42" spans="1:22" ht="20" x14ac:dyDescent="0.2">
      <c r="A42" s="69"/>
      <c r="B42" s="72"/>
      <c r="C42" s="69"/>
      <c r="D42" s="69"/>
      <c r="E42" s="69"/>
      <c r="F42" s="69"/>
      <c r="G42" s="69"/>
      <c r="H42" s="69"/>
      <c r="I42" s="69"/>
      <c r="J42" s="69"/>
      <c r="K42" s="69"/>
      <c r="L42" s="69"/>
      <c r="M42" s="69"/>
      <c r="N42" s="69"/>
      <c r="O42" s="69"/>
      <c r="P42" s="70"/>
      <c r="Q42" s="70"/>
      <c r="R42" s="70"/>
      <c r="S42" s="69"/>
      <c r="T42" s="69"/>
      <c r="U42" s="69"/>
      <c r="V42" s="69"/>
    </row>
    <row r="43" spans="1:22" x14ac:dyDescent="0.15">
      <c r="A43" s="69"/>
      <c r="B43" s="69"/>
      <c r="C43" s="69"/>
      <c r="D43" s="69"/>
      <c r="E43" s="69"/>
      <c r="F43" s="69"/>
      <c r="G43" s="69"/>
      <c r="H43" s="69"/>
      <c r="I43" s="69"/>
      <c r="J43" s="69"/>
      <c r="K43" s="69"/>
      <c r="L43" s="69"/>
      <c r="M43" s="69"/>
      <c r="N43" s="69"/>
      <c r="O43" s="69"/>
      <c r="P43" s="70"/>
      <c r="Q43" s="70"/>
      <c r="R43" s="70"/>
      <c r="S43" s="69"/>
      <c r="T43" s="69"/>
      <c r="U43" s="69"/>
      <c r="V43" s="69"/>
    </row>
    <row r="44" spans="1:22" x14ac:dyDescent="0.15">
      <c r="A44" s="70"/>
      <c r="B44" s="69"/>
      <c r="C44" s="69"/>
      <c r="D44" s="69"/>
      <c r="E44" s="69"/>
      <c r="F44" s="69"/>
      <c r="G44" s="69"/>
      <c r="H44" s="69"/>
      <c r="I44" s="69"/>
      <c r="J44" s="69"/>
      <c r="K44" s="69"/>
      <c r="L44" s="69"/>
      <c r="M44" s="69"/>
      <c r="N44" s="69"/>
      <c r="O44" s="69"/>
      <c r="P44" s="69"/>
      <c r="Q44" s="69"/>
      <c r="R44" s="69"/>
      <c r="S44" s="69"/>
      <c r="T44" s="69"/>
      <c r="U44" s="69"/>
      <c r="V44" s="69"/>
    </row>
    <row r="45" spans="1:22" x14ac:dyDescent="0.15">
      <c r="A45" s="69"/>
      <c r="B45" s="69"/>
      <c r="C45" s="69"/>
      <c r="D45" s="69"/>
      <c r="E45" s="69"/>
      <c r="F45" s="69"/>
      <c r="G45" s="69"/>
      <c r="H45" s="69"/>
      <c r="I45" s="69"/>
      <c r="J45" s="69"/>
      <c r="K45" s="69"/>
      <c r="L45" s="69"/>
      <c r="M45" s="69"/>
      <c r="N45" s="69"/>
      <c r="O45" s="69"/>
      <c r="P45" s="70"/>
      <c r="Q45" s="70"/>
      <c r="R45" s="70"/>
      <c r="S45" s="69"/>
      <c r="T45" s="69"/>
      <c r="U45" s="69"/>
      <c r="V45" s="69"/>
    </row>
    <row r="46" spans="1:22" x14ac:dyDescent="0.15">
      <c r="A46" s="69"/>
      <c r="B46" s="69"/>
      <c r="C46" s="69"/>
      <c r="D46" s="69"/>
      <c r="E46" s="69"/>
      <c r="F46" s="69"/>
      <c r="G46" s="69"/>
      <c r="H46" s="69"/>
      <c r="I46" s="69"/>
      <c r="J46" s="69"/>
      <c r="K46" s="69"/>
      <c r="L46" s="69"/>
      <c r="M46" s="69"/>
      <c r="N46" s="69"/>
      <c r="O46" s="69"/>
      <c r="P46" s="70"/>
      <c r="Q46" s="70"/>
      <c r="R46" s="70"/>
      <c r="S46" s="69"/>
      <c r="T46" s="69"/>
      <c r="U46" s="69"/>
      <c r="V46" s="69"/>
    </row>
    <row r="47" spans="1:22" x14ac:dyDescent="0.15">
      <c r="A47" s="69"/>
      <c r="B47" s="71"/>
      <c r="C47" s="69"/>
      <c r="D47" s="69"/>
      <c r="E47" s="69"/>
      <c r="F47" s="69"/>
      <c r="G47" s="69"/>
      <c r="H47" s="69"/>
      <c r="I47" s="69"/>
      <c r="J47" s="69"/>
      <c r="K47" s="69"/>
      <c r="L47" s="69"/>
      <c r="M47" s="69"/>
      <c r="N47" s="69"/>
      <c r="O47" s="69"/>
      <c r="P47" s="70"/>
      <c r="Q47" s="70"/>
      <c r="R47" s="70"/>
      <c r="S47" s="69"/>
      <c r="T47" s="69"/>
      <c r="U47" s="69"/>
      <c r="V47" s="69"/>
    </row>
    <row r="48" spans="1:22" x14ac:dyDescent="0.15">
      <c r="A48" s="69"/>
      <c r="B48" s="69"/>
      <c r="C48" s="69"/>
      <c r="D48" s="69"/>
      <c r="E48" s="69"/>
      <c r="F48" s="69"/>
      <c r="G48" s="69"/>
      <c r="H48" s="69"/>
      <c r="I48" s="69"/>
      <c r="J48" s="69"/>
      <c r="K48" s="69"/>
      <c r="L48" s="69"/>
      <c r="M48" s="69"/>
      <c r="N48" s="69"/>
      <c r="O48" s="69"/>
      <c r="P48" s="70"/>
      <c r="Q48" s="70"/>
      <c r="R48" s="70"/>
      <c r="S48" s="69"/>
      <c r="T48" s="69"/>
      <c r="U48" s="69"/>
      <c r="V48" s="69"/>
    </row>
    <row r="49" spans="1:22" x14ac:dyDescent="0.15">
      <c r="A49" s="69"/>
      <c r="B49" s="69"/>
      <c r="C49" s="69"/>
      <c r="D49" s="69"/>
      <c r="E49" s="69"/>
      <c r="F49" s="69"/>
      <c r="G49" s="69"/>
      <c r="H49" s="69"/>
      <c r="I49" s="69"/>
      <c r="J49" s="69"/>
      <c r="K49" s="69"/>
      <c r="L49" s="69"/>
      <c r="M49" s="69"/>
      <c r="N49" s="69"/>
      <c r="O49" s="69"/>
      <c r="P49" s="70"/>
      <c r="Q49" s="70"/>
      <c r="R49" s="70"/>
      <c r="S49" s="69"/>
      <c r="T49" s="69"/>
      <c r="U49" s="69"/>
      <c r="V49" s="69"/>
    </row>
    <row r="50" spans="1:22" x14ac:dyDescent="0.15">
      <c r="A50" s="69"/>
      <c r="B50" s="71"/>
      <c r="C50" s="69"/>
      <c r="D50" s="69"/>
      <c r="E50" s="69"/>
      <c r="F50" s="69"/>
      <c r="G50" s="69"/>
      <c r="H50" s="69"/>
      <c r="I50" s="69"/>
      <c r="J50" s="69"/>
      <c r="K50" s="69"/>
      <c r="L50" s="69"/>
      <c r="M50" s="69"/>
      <c r="N50" s="69"/>
      <c r="O50" s="69"/>
      <c r="P50" s="70"/>
      <c r="Q50" s="70"/>
      <c r="R50" s="70"/>
      <c r="S50" s="69"/>
      <c r="T50" s="69"/>
      <c r="U50" s="69"/>
      <c r="V50" s="69"/>
    </row>
    <row r="51" spans="1:22" x14ac:dyDescent="0.15">
      <c r="A51" s="69"/>
      <c r="B51" s="69"/>
      <c r="C51" s="69"/>
      <c r="D51" s="69"/>
      <c r="E51" s="69"/>
      <c r="F51" s="69"/>
      <c r="G51" s="69"/>
      <c r="H51" s="69"/>
      <c r="I51" s="69"/>
      <c r="J51" s="69"/>
      <c r="K51" s="69"/>
      <c r="L51" s="69"/>
      <c r="M51" s="69"/>
      <c r="N51" s="69"/>
      <c r="O51" s="69"/>
      <c r="P51" s="70"/>
      <c r="Q51" s="70"/>
      <c r="R51" s="70"/>
      <c r="S51" s="69"/>
      <c r="T51" s="69"/>
      <c r="U51" s="69"/>
      <c r="V51" s="69"/>
    </row>
    <row r="52" spans="1:22" x14ac:dyDescent="0.1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30"/>
      <c r="Q52" s="30"/>
      <c r="R52" s="30"/>
      <c r="S52" s="4"/>
      <c r="T52" s="4"/>
      <c r="U52" s="4"/>
      <c r="V52" s="4"/>
    </row>
    <row r="53" spans="1:22" x14ac:dyDescent="0.15">
      <c r="A53" s="4"/>
      <c r="B53" s="66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30"/>
      <c r="Q53" s="30"/>
      <c r="R53" s="30"/>
      <c r="S53" s="4"/>
      <c r="T53" s="4"/>
      <c r="U53" s="4"/>
      <c r="V53" s="4"/>
    </row>
    <row r="54" spans="1:22" x14ac:dyDescent="0.15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30"/>
      <c r="Q54" s="30"/>
      <c r="R54" s="30"/>
      <c r="S54" s="4"/>
      <c r="T54" s="4"/>
      <c r="U54" s="4"/>
      <c r="V54" s="4"/>
    </row>
    <row r="55" spans="1:22" x14ac:dyDescent="0.1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30"/>
      <c r="Q55" s="30"/>
      <c r="R55" s="30"/>
      <c r="S55" s="4"/>
      <c r="T55" s="4"/>
      <c r="U55" s="4"/>
      <c r="V55" s="4"/>
    </row>
    <row r="56" spans="1:22" x14ac:dyDescent="0.15">
      <c r="A56" s="4"/>
      <c r="B56" s="66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30"/>
      <c r="Q56" s="30"/>
      <c r="R56" s="30"/>
      <c r="S56" s="4"/>
      <c r="T56" s="4"/>
      <c r="U56" s="4"/>
      <c r="V56" s="4"/>
    </row>
    <row r="57" spans="1:22" x14ac:dyDescent="0.15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30"/>
      <c r="Q57" s="30"/>
      <c r="R57" s="30"/>
      <c r="S57" s="4"/>
      <c r="T57" s="4"/>
      <c r="U57" s="4"/>
      <c r="V57" s="4"/>
    </row>
    <row r="58" spans="1:22" x14ac:dyDescent="0.15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30"/>
      <c r="Q58" s="30"/>
      <c r="R58" s="30"/>
      <c r="S58" s="4"/>
      <c r="T58" s="4"/>
      <c r="U58" s="4"/>
      <c r="V58" s="4"/>
    </row>
    <row r="59" spans="1:22" x14ac:dyDescent="0.15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30"/>
      <c r="Q59" s="30"/>
      <c r="R59" s="30"/>
      <c r="S59" s="4"/>
      <c r="T59" s="4"/>
      <c r="U59" s="4"/>
      <c r="V59" s="4"/>
    </row>
    <row r="60" spans="1:22" x14ac:dyDescent="0.15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30"/>
      <c r="Q60" s="30"/>
      <c r="R60" s="30"/>
      <c r="S60" s="4"/>
      <c r="T60" s="4"/>
      <c r="U60" s="4"/>
      <c r="V60" s="4"/>
    </row>
    <row r="61" spans="1:22" x14ac:dyDescent="0.15">
      <c r="A61" s="162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30"/>
      <c r="Q61" s="30"/>
      <c r="R61" s="30"/>
      <c r="S61" s="4"/>
      <c r="T61" s="4"/>
      <c r="U61" s="4"/>
      <c r="V61" s="4"/>
    </row>
    <row r="62" spans="1:22" x14ac:dyDescent="0.15">
      <c r="A62" s="163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30"/>
      <c r="Q62" s="30"/>
      <c r="R62" s="30"/>
      <c r="S62" s="4"/>
      <c r="T62" s="4"/>
      <c r="U62" s="4"/>
      <c r="V62" s="4"/>
    </row>
    <row r="63" spans="1:22" x14ac:dyDescent="0.15">
      <c r="A63" s="4"/>
      <c r="B63" s="66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30"/>
      <c r="Q63" s="30"/>
      <c r="R63" s="30"/>
      <c r="S63" s="4"/>
      <c r="T63" s="4"/>
      <c r="U63" s="4"/>
      <c r="V63" s="4"/>
    </row>
    <row r="64" spans="1:22" x14ac:dyDescent="0.15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30"/>
      <c r="Q64" s="30"/>
      <c r="R64" s="30"/>
      <c r="S64" s="4"/>
      <c r="T64" s="4"/>
      <c r="U64" s="4"/>
      <c r="V64" s="4"/>
    </row>
    <row r="65" spans="1:22" x14ac:dyDescent="0.1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30"/>
      <c r="Q65" s="30"/>
      <c r="R65" s="30"/>
      <c r="S65" s="4"/>
      <c r="T65" s="4"/>
      <c r="U65" s="4"/>
      <c r="V65" s="4"/>
    </row>
    <row r="66" spans="1:22" x14ac:dyDescent="0.15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30"/>
      <c r="Q66" s="30"/>
      <c r="R66" s="30"/>
      <c r="S66" s="4"/>
      <c r="T66" s="4"/>
      <c r="U66" s="4"/>
      <c r="V66" s="4"/>
    </row>
    <row r="67" spans="1:22" x14ac:dyDescent="0.15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30"/>
      <c r="Q67" s="30"/>
      <c r="R67" s="30"/>
      <c r="S67" s="4"/>
      <c r="T67" s="4"/>
      <c r="U67" s="4"/>
      <c r="V67" s="4"/>
    </row>
    <row r="68" spans="1:22" ht="20" x14ac:dyDescent="0.2">
      <c r="A68" s="4"/>
      <c r="B68" s="63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30"/>
      <c r="Q68" s="30"/>
      <c r="R68" s="30"/>
      <c r="S68" s="4"/>
      <c r="T68" s="4"/>
      <c r="U68" s="4"/>
      <c r="V68" s="4"/>
    </row>
    <row r="69" spans="1:22" x14ac:dyDescent="0.15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30"/>
      <c r="Q69" s="30"/>
      <c r="R69" s="30"/>
      <c r="S69" s="4"/>
      <c r="T69" s="4"/>
      <c r="U69" s="4"/>
      <c r="V69" s="4"/>
    </row>
    <row r="70" spans="1:22" x14ac:dyDescent="0.15">
      <c r="A70" s="162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30"/>
      <c r="Q70" s="30"/>
      <c r="R70" s="30"/>
      <c r="S70" s="4"/>
      <c r="T70" s="4"/>
      <c r="U70" s="4"/>
      <c r="V70" s="4"/>
    </row>
    <row r="71" spans="1:22" x14ac:dyDescent="0.15">
      <c r="A71" s="163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30"/>
      <c r="Q71" s="30"/>
      <c r="R71" s="30"/>
      <c r="S71" s="4"/>
      <c r="T71" s="4"/>
      <c r="U71" s="4"/>
      <c r="V71" s="4"/>
    </row>
    <row r="72" spans="1:22" x14ac:dyDescent="0.15">
      <c r="A72" s="4"/>
      <c r="B72" s="66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30"/>
      <c r="Q72" s="30"/>
      <c r="R72" s="30"/>
      <c r="S72" s="4"/>
      <c r="T72" s="4"/>
      <c r="U72" s="4"/>
      <c r="V72" s="4"/>
    </row>
    <row r="73" spans="1:22" x14ac:dyDescent="0.15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30"/>
      <c r="Q73" s="30"/>
      <c r="R73" s="30"/>
      <c r="S73" s="4"/>
      <c r="T73" s="4"/>
      <c r="U73" s="4"/>
      <c r="V73" s="4"/>
    </row>
    <row r="74" spans="1:22" x14ac:dyDescent="0.15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30"/>
      <c r="Q74" s="30"/>
      <c r="R74" s="30"/>
      <c r="S74" s="4"/>
      <c r="T74" s="4"/>
      <c r="U74" s="4"/>
      <c r="V74" s="4"/>
    </row>
    <row r="75" spans="1:22" x14ac:dyDescent="0.1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30"/>
      <c r="Q75" s="30"/>
      <c r="R75" s="30"/>
      <c r="S75" s="4"/>
      <c r="T75" s="4"/>
      <c r="U75" s="4"/>
      <c r="V75" s="4"/>
    </row>
    <row r="76" spans="1:22" x14ac:dyDescent="0.15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30"/>
      <c r="Q76" s="30"/>
      <c r="R76" s="30"/>
      <c r="S76" s="4"/>
      <c r="T76" s="4"/>
      <c r="U76" s="4"/>
      <c r="V76" s="4"/>
    </row>
    <row r="77" spans="1:22" ht="20" x14ac:dyDescent="0.2">
      <c r="A77" s="4"/>
      <c r="B77" s="63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30"/>
      <c r="Q77" s="30"/>
      <c r="R77" s="30"/>
      <c r="S77" s="4"/>
      <c r="T77" s="4"/>
      <c r="U77" s="4"/>
      <c r="V77" s="4"/>
    </row>
    <row r="78" spans="1:22" x14ac:dyDescent="0.15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30"/>
      <c r="Q78" s="30"/>
      <c r="R78" s="30"/>
      <c r="S78" s="4"/>
      <c r="T78" s="4"/>
      <c r="U78" s="4"/>
      <c r="V78" s="4"/>
    </row>
    <row r="79" spans="1:22" x14ac:dyDescent="0.15">
      <c r="A79" s="30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30"/>
      <c r="Q79" s="30"/>
      <c r="R79" s="30"/>
      <c r="S79" s="4"/>
      <c r="T79" s="4"/>
      <c r="U79" s="4"/>
      <c r="V79" s="4"/>
    </row>
    <row r="80" spans="1:22" x14ac:dyDescent="0.15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30"/>
      <c r="Q80" s="30"/>
      <c r="R80" s="30"/>
      <c r="S80" s="4"/>
      <c r="T80" s="4"/>
      <c r="U80" s="4"/>
      <c r="V80" s="4"/>
    </row>
    <row r="81" spans="1:22" x14ac:dyDescent="0.15">
      <c r="A81" s="4"/>
      <c r="B81" s="66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30"/>
      <c r="Q81" s="30"/>
      <c r="R81" s="30"/>
      <c r="S81" s="4"/>
      <c r="T81" s="4"/>
      <c r="U81" s="4"/>
      <c r="V81" s="4"/>
    </row>
    <row r="82" spans="1:22" x14ac:dyDescent="0.15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30"/>
      <c r="Q82" s="30"/>
      <c r="R82" s="30"/>
      <c r="S82" s="4"/>
      <c r="T82" s="4"/>
      <c r="U82" s="4"/>
      <c r="V82" s="4"/>
    </row>
    <row r="83" spans="1:22" x14ac:dyDescent="0.15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30"/>
      <c r="Q83" s="30"/>
      <c r="R83" s="30"/>
      <c r="S83" s="4"/>
      <c r="T83" s="4"/>
      <c r="U83" s="4"/>
      <c r="V83" s="4"/>
    </row>
    <row r="84" spans="1:22" x14ac:dyDescent="0.15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</row>
    <row r="85" spans="1:22" x14ac:dyDescent="0.1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</row>
    <row r="86" spans="1:22" x14ac:dyDescent="0.15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</row>
    <row r="87" spans="1:22" x14ac:dyDescent="0.15">
      <c r="A87" s="30"/>
      <c r="B87" s="66"/>
      <c r="C87" s="67"/>
      <c r="D87" s="67"/>
      <c r="E87" s="67"/>
      <c r="F87" s="67"/>
      <c r="G87" s="67"/>
      <c r="H87" s="67"/>
      <c r="I87" s="67"/>
      <c r="J87" s="67"/>
      <c r="K87" s="67"/>
      <c r="L87" s="67"/>
      <c r="M87" s="67"/>
      <c r="N87" s="67"/>
      <c r="O87" s="67"/>
      <c r="P87" s="4"/>
      <c r="Q87" s="4"/>
      <c r="R87" s="4"/>
      <c r="S87" s="4"/>
      <c r="T87" s="4"/>
      <c r="U87" s="4"/>
      <c r="V87" s="4"/>
    </row>
    <row r="88" spans="1:22" x14ac:dyDescent="0.15">
      <c r="A88" s="4"/>
      <c r="B88" s="4"/>
      <c r="C88" s="68"/>
      <c r="D88" s="68"/>
      <c r="E88" s="68"/>
      <c r="F88" s="68"/>
      <c r="G88" s="68"/>
      <c r="H88" s="68"/>
      <c r="I88" s="68"/>
      <c r="J88" s="68"/>
      <c r="K88" s="68"/>
      <c r="L88" s="68"/>
      <c r="M88" s="68"/>
      <c r="N88" s="68"/>
      <c r="O88" s="68"/>
      <c r="P88" s="4"/>
      <c r="Q88" s="4"/>
      <c r="R88" s="4"/>
      <c r="S88" s="4"/>
      <c r="T88" s="4"/>
      <c r="U88" s="4"/>
      <c r="V88" s="4"/>
    </row>
    <row r="89" spans="1:22" x14ac:dyDescent="0.15">
      <c r="A89" s="4"/>
      <c r="B89" s="4"/>
      <c r="C89" s="68"/>
      <c r="D89" s="68"/>
      <c r="E89" s="68"/>
      <c r="F89" s="68"/>
      <c r="G89" s="68"/>
      <c r="H89" s="68"/>
      <c r="I89" s="68"/>
      <c r="J89" s="68"/>
      <c r="K89" s="68"/>
      <c r="L89" s="68"/>
      <c r="M89" s="68"/>
      <c r="N89" s="68"/>
      <c r="O89" s="68"/>
      <c r="P89" s="4"/>
      <c r="Q89" s="4"/>
      <c r="R89" s="4"/>
      <c r="S89" s="4"/>
      <c r="T89" s="4"/>
      <c r="U89" s="4"/>
      <c r="V89" s="4"/>
    </row>
    <row r="90" spans="1:22" x14ac:dyDescent="0.15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</row>
    <row r="91" spans="1:22" x14ac:dyDescent="0.15">
      <c r="A91" s="30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</row>
    <row r="92" spans="1:22" x14ac:dyDescent="0.15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</row>
    <row r="93" spans="1:22" x14ac:dyDescent="0.15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</row>
    <row r="94" spans="1:22" x14ac:dyDescent="0.15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</row>
    <row r="95" spans="1:22" x14ac:dyDescent="0.15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</row>
    <row r="96" spans="1:22" x14ac:dyDescent="0.15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</row>
    <row r="97" spans="1:22" x14ac:dyDescent="0.15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</row>
    <row r="98" spans="1:22" x14ac:dyDescent="0.15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</row>
    <row r="99" spans="1:22" x14ac:dyDescent="0.15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</row>
    <row r="100" spans="1:22" x14ac:dyDescent="0.15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</row>
    <row r="101" spans="1:22" x14ac:dyDescent="0.15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</row>
    <row r="102" spans="1:22" x14ac:dyDescent="0.15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</row>
    <row r="103" spans="1:22" x14ac:dyDescent="0.15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</row>
    <row r="104" spans="1:22" x14ac:dyDescent="0.15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</row>
    <row r="105" spans="1:22" x14ac:dyDescent="0.15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</row>
    <row r="106" spans="1:22" x14ac:dyDescent="0.15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</row>
    <row r="107" spans="1:22" x14ac:dyDescent="0.15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</row>
    <row r="108" spans="1:22" x14ac:dyDescent="0.15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</row>
    <row r="109" spans="1:22" x14ac:dyDescent="0.15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</row>
    <row r="110" spans="1:22" x14ac:dyDescent="0.15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</row>
    <row r="111" spans="1:22" x14ac:dyDescent="0.15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</row>
    <row r="112" spans="1:22" x14ac:dyDescent="0.15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</row>
    <row r="113" spans="1:22" x14ac:dyDescent="0.15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</row>
    <row r="114" spans="1:22" x14ac:dyDescent="0.15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</row>
    <row r="115" spans="1:22" x14ac:dyDescent="0.15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</row>
    <row r="116" spans="1:22" x14ac:dyDescent="0.15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</row>
    <row r="117" spans="1:22" x14ac:dyDescent="0.15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</row>
    <row r="118" spans="1:22" x14ac:dyDescent="0.15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</row>
    <row r="119" spans="1:22" x14ac:dyDescent="0.15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</row>
    <row r="120" spans="1:22" x14ac:dyDescent="0.15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</row>
    <row r="121" spans="1:22" x14ac:dyDescent="0.15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</row>
  </sheetData>
  <mergeCells count="29">
    <mergeCell ref="A61:A62"/>
    <mergeCell ref="A70:A71"/>
    <mergeCell ref="B7:C7"/>
    <mergeCell ref="D7:E7"/>
    <mergeCell ref="B10:C10"/>
    <mergeCell ref="D10:E10"/>
    <mergeCell ref="B11:C11"/>
    <mergeCell ref="B13:C13"/>
    <mergeCell ref="D13:E13"/>
    <mergeCell ref="E23:F23"/>
    <mergeCell ref="B12:C12"/>
    <mergeCell ref="D12:E12"/>
    <mergeCell ref="E24:F24"/>
    <mergeCell ref="D28:E28"/>
    <mergeCell ref="B14:C14"/>
    <mergeCell ref="D14:E14"/>
    <mergeCell ref="E1:J1"/>
    <mergeCell ref="B5:E5"/>
    <mergeCell ref="B6:C6"/>
    <mergeCell ref="D6:E6"/>
    <mergeCell ref="D11:E11"/>
    <mergeCell ref="E22:F22"/>
    <mergeCell ref="B16:E16"/>
    <mergeCell ref="B17:C17"/>
    <mergeCell ref="D17:E17"/>
    <mergeCell ref="B18:C18"/>
    <mergeCell ref="D18:E18"/>
    <mergeCell ref="D19:E19"/>
    <mergeCell ref="D20:E20"/>
  </mergeCells>
  <phoneticPr fontId="1" type="noConversion"/>
  <pageMargins left="0.75" right="0.75" top="1" bottom="1" header="0.5" footer="0.5"/>
  <pageSetup paperSize="9" orientation="portrait" verticalDpi="0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0"/>
  <sheetViews>
    <sheetView workbookViewId="0"/>
  </sheetViews>
  <sheetFormatPr baseColWidth="10" defaultColWidth="8.83203125" defaultRowHeight="13" x14ac:dyDescent="0.15"/>
  <cols>
    <col min="1" max="1" width="22.1640625" customWidth="1"/>
    <col min="2" max="3" width="11.33203125" customWidth="1"/>
    <col min="4" max="4" width="17.33203125" customWidth="1"/>
    <col min="5" max="5" width="36.5" customWidth="1"/>
    <col min="6" max="6" width="6.5" customWidth="1"/>
    <col min="7" max="7" width="8" customWidth="1"/>
    <col min="8" max="8" width="8.5" customWidth="1"/>
    <col min="9" max="9" width="7.33203125" customWidth="1"/>
    <col min="10" max="10" width="6.83203125" customWidth="1"/>
    <col min="11" max="11" width="6.6640625" customWidth="1"/>
    <col min="12" max="12" width="9.33203125" customWidth="1"/>
    <col min="13" max="13" width="6.6640625" customWidth="1"/>
    <col min="14" max="14" width="8.5" customWidth="1"/>
    <col min="15" max="15" width="7" customWidth="1"/>
    <col min="16" max="16" width="7.83203125" customWidth="1"/>
    <col min="17" max="17" width="7.6640625" customWidth="1"/>
    <col min="18" max="18" width="10.33203125" customWidth="1"/>
    <col min="19" max="19" width="17.6640625" customWidth="1"/>
    <col min="20" max="21" width="9.6640625" customWidth="1"/>
    <col min="22" max="22" width="11.5" customWidth="1"/>
    <col min="23" max="23" width="10" customWidth="1"/>
  </cols>
  <sheetData>
    <row r="1" spans="1:26" ht="23" x14ac:dyDescent="0.25">
      <c r="A1" s="64" t="s">
        <v>74</v>
      </c>
    </row>
    <row r="2" spans="1:26" x14ac:dyDescent="0.15">
      <c r="E2" s="7"/>
    </row>
    <row r="3" spans="1:26" x14ac:dyDescent="0.15">
      <c r="A3" s="138" t="s">
        <v>7</v>
      </c>
      <c r="B3" s="22" t="s">
        <v>102</v>
      </c>
      <c r="C3" s="22"/>
      <c r="D3" s="22"/>
      <c r="J3" s="5"/>
    </row>
    <row r="4" spans="1:26" x14ac:dyDescent="0.15">
      <c r="A4" s="22"/>
      <c r="B4" s="22" t="s">
        <v>85</v>
      </c>
      <c r="C4" s="22"/>
      <c r="D4" s="22"/>
      <c r="J4" s="5"/>
    </row>
    <row r="5" spans="1:26" x14ac:dyDescent="0.15">
      <c r="A5" s="22"/>
      <c r="B5" s="139" t="s">
        <v>99</v>
      </c>
      <c r="C5" s="22"/>
      <c r="D5" s="22"/>
      <c r="J5" s="5"/>
    </row>
    <row r="6" spans="1:26" x14ac:dyDescent="0.15">
      <c r="A6" s="22"/>
      <c r="B6" s="139" t="s">
        <v>100</v>
      </c>
      <c r="C6" s="22"/>
      <c r="D6" s="22"/>
      <c r="F6" s="132"/>
      <c r="G6" s="132"/>
      <c r="H6" s="132"/>
      <c r="I6" s="132"/>
      <c r="J6" s="132"/>
      <c r="K6" s="132"/>
      <c r="L6" s="132"/>
      <c r="M6" s="132"/>
      <c r="N6" s="132"/>
      <c r="O6" s="132"/>
      <c r="P6" s="132"/>
      <c r="Q6" s="132"/>
      <c r="R6" s="132"/>
      <c r="S6" s="132"/>
      <c r="T6" s="132"/>
      <c r="U6" s="132"/>
      <c r="V6" s="132"/>
      <c r="W6" s="132"/>
      <c r="X6" s="132"/>
      <c r="Y6" s="132"/>
      <c r="Z6" s="132"/>
    </row>
    <row r="7" spans="1:26" x14ac:dyDescent="0.15">
      <c r="A7" s="7"/>
      <c r="B7" s="139" t="s">
        <v>101</v>
      </c>
      <c r="C7" s="7"/>
      <c r="D7" s="7"/>
      <c r="J7" s="5"/>
    </row>
    <row r="8" spans="1:26" ht="30.75" customHeight="1" thickBot="1" x14ac:dyDescent="0.2">
      <c r="E8" s="131"/>
      <c r="F8" s="131"/>
      <c r="G8" s="131"/>
      <c r="H8" s="131"/>
      <c r="I8" s="131"/>
      <c r="J8" s="131"/>
      <c r="K8" s="131"/>
      <c r="L8" s="131"/>
      <c r="M8" s="131"/>
      <c r="N8" s="131"/>
      <c r="O8" s="131"/>
      <c r="P8" s="131"/>
      <c r="Q8" s="131"/>
      <c r="R8" s="131"/>
      <c r="S8" s="131"/>
      <c r="T8" s="131"/>
      <c r="U8" s="131"/>
      <c r="V8" s="131"/>
      <c r="W8" s="131"/>
      <c r="X8" s="131"/>
      <c r="Y8" s="131"/>
      <c r="Z8" s="131"/>
    </row>
    <row r="9" spans="1:26" ht="21" thickTop="1" x14ac:dyDescent="0.2">
      <c r="A9" s="49" t="s">
        <v>73</v>
      </c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7"/>
      <c r="S9" s="27"/>
      <c r="T9" s="27"/>
      <c r="U9" s="27"/>
      <c r="V9" s="27"/>
      <c r="W9" s="27"/>
      <c r="X9" s="28"/>
    </row>
    <row r="10" spans="1:26" x14ac:dyDescent="0.15">
      <c r="A10" s="29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30"/>
      <c r="S10" s="30"/>
      <c r="T10" s="30"/>
      <c r="U10" s="30"/>
      <c r="V10" s="30"/>
      <c r="W10" s="30"/>
      <c r="X10" s="31"/>
    </row>
    <row r="11" spans="1:26" x14ac:dyDescent="0.15">
      <c r="A11" s="32" t="s">
        <v>76</v>
      </c>
      <c r="B11" s="30" t="s">
        <v>77</v>
      </c>
      <c r="C11" s="30" t="s">
        <v>78</v>
      </c>
      <c r="D11" s="30" t="s">
        <v>48</v>
      </c>
      <c r="E11" s="142" t="s">
        <v>58</v>
      </c>
      <c r="F11" s="136">
        <v>2017</v>
      </c>
      <c r="G11" s="137"/>
      <c r="H11" s="137"/>
      <c r="I11" s="137"/>
      <c r="J11" s="137"/>
      <c r="K11" s="137"/>
      <c r="L11" s="137"/>
      <c r="M11" s="137"/>
      <c r="N11" s="137"/>
      <c r="O11" s="137"/>
      <c r="P11" s="137"/>
      <c r="Q11" s="137"/>
      <c r="R11" s="30" t="s">
        <v>49</v>
      </c>
      <c r="S11" s="30" t="s">
        <v>49</v>
      </c>
      <c r="T11" s="30" t="s">
        <v>49</v>
      </c>
      <c r="U11" s="30" t="s">
        <v>50</v>
      </c>
      <c r="V11" s="30" t="s">
        <v>50</v>
      </c>
      <c r="W11" s="30" t="s">
        <v>50</v>
      </c>
      <c r="X11" s="31"/>
    </row>
    <row r="12" spans="1:26" x14ac:dyDescent="0.15">
      <c r="A12" s="29"/>
      <c r="B12" s="4"/>
      <c r="C12" s="4"/>
      <c r="D12" s="4"/>
      <c r="E12" s="143" t="s">
        <v>57</v>
      </c>
      <c r="F12" s="97" t="s">
        <v>59</v>
      </c>
      <c r="G12" s="97" t="s">
        <v>60</v>
      </c>
      <c r="H12" s="97" t="s">
        <v>61</v>
      </c>
      <c r="I12" s="97" t="s">
        <v>62</v>
      </c>
      <c r="J12" s="97" t="s">
        <v>63</v>
      </c>
      <c r="K12" s="97" t="s">
        <v>64</v>
      </c>
      <c r="L12" s="97" t="s">
        <v>65</v>
      </c>
      <c r="M12" s="97" t="s">
        <v>66</v>
      </c>
      <c r="N12" s="97" t="s">
        <v>67</v>
      </c>
      <c r="O12" s="97" t="s">
        <v>68</v>
      </c>
      <c r="P12" s="97" t="s">
        <v>69</v>
      </c>
      <c r="Q12" s="97" t="s">
        <v>70</v>
      </c>
      <c r="R12" s="30" t="s">
        <v>0</v>
      </c>
      <c r="S12" s="30" t="s">
        <v>9</v>
      </c>
      <c r="T12" s="30" t="s">
        <v>4</v>
      </c>
      <c r="U12" s="30" t="s">
        <v>8</v>
      </c>
      <c r="V12" s="30" t="s">
        <v>9</v>
      </c>
      <c r="W12" s="30" t="s">
        <v>4</v>
      </c>
      <c r="X12" s="31"/>
    </row>
    <row r="13" spans="1:26" ht="14" thickBot="1" x14ac:dyDescent="0.2">
      <c r="A13" s="29"/>
      <c r="B13" s="140" t="s">
        <v>93</v>
      </c>
      <c r="C13" s="140" t="s">
        <v>92</v>
      </c>
      <c r="D13" s="140" t="s">
        <v>91</v>
      </c>
      <c r="E13" s="103"/>
      <c r="F13" s="92" t="s">
        <v>90</v>
      </c>
      <c r="G13" s="92" t="s">
        <v>90</v>
      </c>
      <c r="H13" s="92" t="s">
        <v>90</v>
      </c>
      <c r="I13" s="92" t="s">
        <v>90</v>
      </c>
      <c r="J13" s="92" t="s">
        <v>90</v>
      </c>
      <c r="K13" s="92" t="s">
        <v>90</v>
      </c>
      <c r="L13" s="92" t="s">
        <v>90</v>
      </c>
      <c r="M13" s="92" t="s">
        <v>90</v>
      </c>
      <c r="N13" s="92" t="s">
        <v>90</v>
      </c>
      <c r="O13" s="92" t="s">
        <v>90</v>
      </c>
      <c r="P13" s="92" t="s">
        <v>90</v>
      </c>
      <c r="Q13" s="92" t="s">
        <v>90</v>
      </c>
      <c r="R13" s="30" t="s">
        <v>90</v>
      </c>
      <c r="S13" s="30" t="s">
        <v>90</v>
      </c>
      <c r="T13" s="30" t="s">
        <v>90</v>
      </c>
      <c r="U13" s="30" t="s">
        <v>94</v>
      </c>
      <c r="V13" s="30" t="s">
        <v>94</v>
      </c>
      <c r="W13" s="30" t="s">
        <v>94</v>
      </c>
      <c r="X13" s="31"/>
    </row>
    <row r="14" spans="1:26" x14ac:dyDescent="0.15">
      <c r="A14" s="86" t="s">
        <v>86</v>
      </c>
      <c r="B14" s="116">
        <v>1</v>
      </c>
      <c r="C14" s="116">
        <v>60</v>
      </c>
      <c r="D14" s="108">
        <v>80</v>
      </c>
      <c r="E14" s="102" t="s">
        <v>75</v>
      </c>
      <c r="F14" s="117">
        <f t="shared" ref="F14:Q14" si="0">Kuukaudentyötunnit*Määrä1*Allokaatio1/100</f>
        <v>94.5</v>
      </c>
      <c r="G14" s="117">
        <f t="shared" si="0"/>
        <v>94.5</v>
      </c>
      <c r="H14" s="117">
        <f t="shared" si="0"/>
        <v>94.5</v>
      </c>
      <c r="I14" s="117">
        <f t="shared" si="0"/>
        <v>94.5</v>
      </c>
      <c r="J14" s="117">
        <f t="shared" si="0"/>
        <v>94.5</v>
      </c>
      <c r="K14" s="117">
        <f t="shared" si="0"/>
        <v>94.5</v>
      </c>
      <c r="L14" s="117">
        <f t="shared" si="0"/>
        <v>94.5</v>
      </c>
      <c r="M14" s="117">
        <f t="shared" si="0"/>
        <v>94.5</v>
      </c>
      <c r="N14" s="117">
        <f t="shared" si="0"/>
        <v>94.5</v>
      </c>
      <c r="O14" s="117">
        <f t="shared" si="0"/>
        <v>94.5</v>
      </c>
      <c r="P14" s="117">
        <f t="shared" si="0"/>
        <v>94.5</v>
      </c>
      <c r="Q14" s="117">
        <f t="shared" si="0"/>
        <v>94.5</v>
      </c>
      <c r="R14" s="34">
        <f t="shared" ref="R14:R25" si="1">SUM(F14:Q14)</f>
        <v>1134</v>
      </c>
      <c r="S14" s="35"/>
      <c r="T14" s="36"/>
      <c r="U14" s="34">
        <f>R14*D14</f>
        <v>90720</v>
      </c>
      <c r="V14" s="35"/>
      <c r="W14" s="36"/>
      <c r="X14" s="31"/>
    </row>
    <row r="15" spans="1:26" x14ac:dyDescent="0.15">
      <c r="A15" s="37"/>
      <c r="B15" s="106"/>
      <c r="C15" s="114"/>
      <c r="E15" s="8" t="s">
        <v>2</v>
      </c>
      <c r="F15" s="93">
        <v>80</v>
      </c>
      <c r="G15" s="93">
        <v>85</v>
      </c>
      <c r="H15" s="93">
        <v>90</v>
      </c>
      <c r="I15" s="93">
        <v>92</v>
      </c>
      <c r="J15" s="93">
        <v>91</v>
      </c>
      <c r="K15" s="93">
        <v>92</v>
      </c>
      <c r="L15" s="93"/>
      <c r="M15" s="93"/>
      <c r="N15" s="93"/>
      <c r="O15" s="93"/>
      <c r="P15" s="93"/>
      <c r="Q15" s="93"/>
      <c r="R15" s="38">
        <f t="shared" si="1"/>
        <v>530</v>
      </c>
      <c r="S15" s="30"/>
      <c r="T15" s="39"/>
      <c r="U15" s="38">
        <f>R15*D14</f>
        <v>42400</v>
      </c>
      <c r="V15" s="30"/>
      <c r="W15" s="39"/>
      <c r="X15" s="31"/>
    </row>
    <row r="16" spans="1:26" ht="14" thickBot="1" x14ac:dyDescent="0.2">
      <c r="A16" s="40"/>
      <c r="B16" s="87"/>
      <c r="C16" s="87"/>
      <c r="D16" s="87"/>
      <c r="E16" s="12" t="s">
        <v>1</v>
      </c>
      <c r="F16" s="94"/>
      <c r="G16" s="94"/>
      <c r="H16" s="94"/>
      <c r="I16" s="94"/>
      <c r="J16" s="94"/>
      <c r="K16" s="94"/>
      <c r="L16" s="94">
        <v>0</v>
      </c>
      <c r="M16" s="94">
        <v>94</v>
      </c>
      <c r="N16" s="94">
        <v>95</v>
      </c>
      <c r="O16" s="94">
        <v>95</v>
      </c>
      <c r="P16" s="94">
        <v>95</v>
      </c>
      <c r="Q16" s="94">
        <v>95</v>
      </c>
      <c r="R16" s="41">
        <f t="shared" si="1"/>
        <v>474</v>
      </c>
      <c r="S16" s="41">
        <f>R15+R16</f>
        <v>1004</v>
      </c>
      <c r="T16" s="42">
        <f>S16-R14</f>
        <v>-130</v>
      </c>
      <c r="U16" s="41">
        <f>R16*D14</f>
        <v>37920</v>
      </c>
      <c r="V16" s="41">
        <f>U15+U16</f>
        <v>80320</v>
      </c>
      <c r="W16" s="42">
        <f>V16-U14</f>
        <v>-10400</v>
      </c>
      <c r="X16" s="31"/>
    </row>
    <row r="17" spans="1:24" x14ac:dyDescent="0.15">
      <c r="A17" s="86" t="s">
        <v>87</v>
      </c>
      <c r="B17" s="109">
        <v>5</v>
      </c>
      <c r="C17" s="109">
        <v>80</v>
      </c>
      <c r="D17" s="109">
        <v>65</v>
      </c>
      <c r="E17" s="102" t="s">
        <v>75</v>
      </c>
      <c r="F17" s="117">
        <f t="shared" ref="F17:Q17" si="2">Kuukaudentyötunnit*Määrä2*Allokaatio2/100</f>
        <v>630</v>
      </c>
      <c r="G17" s="117">
        <f t="shared" si="2"/>
        <v>630</v>
      </c>
      <c r="H17" s="117">
        <f t="shared" si="2"/>
        <v>630</v>
      </c>
      <c r="I17" s="117">
        <f t="shared" si="2"/>
        <v>630</v>
      </c>
      <c r="J17" s="117">
        <f t="shared" si="2"/>
        <v>630</v>
      </c>
      <c r="K17" s="117">
        <f t="shared" si="2"/>
        <v>630</v>
      </c>
      <c r="L17" s="117">
        <f t="shared" si="2"/>
        <v>630</v>
      </c>
      <c r="M17" s="117">
        <f t="shared" si="2"/>
        <v>630</v>
      </c>
      <c r="N17" s="117">
        <f t="shared" si="2"/>
        <v>630</v>
      </c>
      <c r="O17" s="117">
        <f t="shared" si="2"/>
        <v>630</v>
      </c>
      <c r="P17" s="117">
        <f t="shared" si="2"/>
        <v>630</v>
      </c>
      <c r="Q17" s="117">
        <f t="shared" si="2"/>
        <v>630</v>
      </c>
      <c r="R17" s="34">
        <f t="shared" si="1"/>
        <v>7560</v>
      </c>
      <c r="S17" s="35"/>
      <c r="T17" s="36"/>
      <c r="U17" s="34">
        <f>R17*D17</f>
        <v>491400</v>
      </c>
      <c r="V17" s="35"/>
      <c r="W17" s="36"/>
      <c r="X17" s="31"/>
    </row>
    <row r="18" spans="1:24" x14ac:dyDescent="0.15">
      <c r="A18" s="37"/>
      <c r="B18" s="106"/>
      <c r="C18" s="114"/>
      <c r="E18" s="8" t="s">
        <v>2</v>
      </c>
      <c r="F18" s="93">
        <v>500</v>
      </c>
      <c r="G18" s="93">
        <v>520</v>
      </c>
      <c r="H18" s="93">
        <v>530</v>
      </c>
      <c r="I18" s="93">
        <v>540</v>
      </c>
      <c r="J18" s="93">
        <v>550</v>
      </c>
      <c r="K18" s="93">
        <v>560</v>
      </c>
      <c r="L18" s="93"/>
      <c r="M18" s="93"/>
      <c r="N18" s="93"/>
      <c r="O18" s="93"/>
      <c r="P18" s="93"/>
      <c r="Q18" s="93"/>
      <c r="R18" s="38">
        <f t="shared" si="1"/>
        <v>3200</v>
      </c>
      <c r="S18" s="30"/>
      <c r="T18" s="39"/>
      <c r="U18" s="38">
        <f>R18*D17</f>
        <v>208000</v>
      </c>
      <c r="V18" s="30"/>
      <c r="W18" s="39"/>
      <c r="X18" s="31"/>
    </row>
    <row r="19" spans="1:24" ht="14" thickBot="1" x14ac:dyDescent="0.2">
      <c r="A19" s="40"/>
      <c r="B19" s="87"/>
      <c r="C19" s="87"/>
      <c r="D19" s="87"/>
      <c r="E19" s="12" t="s">
        <v>1</v>
      </c>
      <c r="F19" s="94"/>
      <c r="G19" s="94"/>
      <c r="H19" s="94"/>
      <c r="I19" s="94"/>
      <c r="J19" s="94"/>
      <c r="K19" s="94"/>
      <c r="L19" s="94">
        <v>0</v>
      </c>
      <c r="M19" s="94">
        <v>580</v>
      </c>
      <c r="N19" s="94">
        <v>590</v>
      </c>
      <c r="O19" s="94">
        <v>600</v>
      </c>
      <c r="P19" s="94">
        <v>630</v>
      </c>
      <c r="Q19" s="94">
        <v>630</v>
      </c>
      <c r="R19" s="41">
        <f t="shared" si="1"/>
        <v>3030</v>
      </c>
      <c r="S19" s="41">
        <f>R18+R19</f>
        <v>6230</v>
      </c>
      <c r="T19" s="42">
        <f>S19-R17</f>
        <v>-1330</v>
      </c>
      <c r="U19" s="41">
        <f>R19*D17</f>
        <v>196950</v>
      </c>
      <c r="V19" s="41">
        <f>U18+U19</f>
        <v>404950</v>
      </c>
      <c r="W19" s="42">
        <f>V19-U17</f>
        <v>-86450</v>
      </c>
      <c r="X19" s="31"/>
    </row>
    <row r="20" spans="1:24" x14ac:dyDescent="0.15">
      <c r="A20" s="86" t="s">
        <v>88</v>
      </c>
      <c r="B20" s="109">
        <v>2</v>
      </c>
      <c r="C20" s="109">
        <v>50</v>
      </c>
      <c r="D20" s="110">
        <v>55</v>
      </c>
      <c r="E20" s="102" t="s">
        <v>75</v>
      </c>
      <c r="F20" s="117">
        <f t="shared" ref="F20:Q20" si="3">Kuukaudentyötunnit*Määrä3*Allokaatio3/100</f>
        <v>157.5</v>
      </c>
      <c r="G20" s="117">
        <f t="shared" si="3"/>
        <v>157.5</v>
      </c>
      <c r="H20" s="117">
        <f t="shared" si="3"/>
        <v>157.5</v>
      </c>
      <c r="I20" s="117">
        <f t="shared" si="3"/>
        <v>157.5</v>
      </c>
      <c r="J20" s="117">
        <f t="shared" si="3"/>
        <v>157.5</v>
      </c>
      <c r="K20" s="117">
        <f t="shared" si="3"/>
        <v>157.5</v>
      </c>
      <c r="L20" s="117">
        <f t="shared" si="3"/>
        <v>157.5</v>
      </c>
      <c r="M20" s="117">
        <f t="shared" si="3"/>
        <v>157.5</v>
      </c>
      <c r="N20" s="117">
        <f t="shared" si="3"/>
        <v>157.5</v>
      </c>
      <c r="O20" s="117">
        <f t="shared" si="3"/>
        <v>157.5</v>
      </c>
      <c r="P20" s="117">
        <f t="shared" si="3"/>
        <v>157.5</v>
      </c>
      <c r="Q20" s="117">
        <f t="shared" si="3"/>
        <v>157.5</v>
      </c>
      <c r="R20" s="34">
        <f t="shared" si="1"/>
        <v>1890</v>
      </c>
      <c r="S20" s="35"/>
      <c r="T20" s="36"/>
      <c r="U20" s="34">
        <f>R20*D20</f>
        <v>103950</v>
      </c>
      <c r="V20" s="35"/>
      <c r="W20" s="36"/>
      <c r="X20" s="31"/>
    </row>
    <row r="21" spans="1:24" x14ac:dyDescent="0.15">
      <c r="A21" s="37"/>
      <c r="B21" s="106"/>
      <c r="C21" s="114"/>
      <c r="E21" s="8" t="s">
        <v>2</v>
      </c>
      <c r="F21" s="93"/>
      <c r="G21" s="93">
        <v>100</v>
      </c>
      <c r="H21" s="93">
        <v>110</v>
      </c>
      <c r="I21" s="93">
        <v>120</v>
      </c>
      <c r="J21" s="93">
        <v>130</v>
      </c>
      <c r="K21" s="93">
        <v>140</v>
      </c>
      <c r="L21" s="93"/>
      <c r="M21" s="93"/>
      <c r="N21" s="93"/>
      <c r="O21" s="93"/>
      <c r="P21" s="93"/>
      <c r="Q21" s="93"/>
      <c r="R21" s="38">
        <f t="shared" si="1"/>
        <v>600</v>
      </c>
      <c r="S21" s="30"/>
      <c r="T21" s="39"/>
      <c r="U21" s="38">
        <f>R21*D20</f>
        <v>33000</v>
      </c>
      <c r="V21" s="30"/>
      <c r="W21" s="39"/>
      <c r="X21" s="31"/>
    </row>
    <row r="22" spans="1:24" ht="14" thickBot="1" x14ac:dyDescent="0.2">
      <c r="A22" s="40"/>
      <c r="B22" s="87"/>
      <c r="C22" s="87"/>
      <c r="D22" s="87"/>
      <c r="E22" s="12" t="s">
        <v>1</v>
      </c>
      <c r="F22" s="94"/>
      <c r="G22" s="94"/>
      <c r="H22" s="94"/>
      <c r="I22" s="94"/>
      <c r="J22" s="94"/>
      <c r="K22" s="94"/>
      <c r="L22" s="93">
        <v>0</v>
      </c>
      <c r="M22" s="93">
        <v>145</v>
      </c>
      <c r="N22" s="93">
        <v>145</v>
      </c>
      <c r="O22" s="93">
        <v>145</v>
      </c>
      <c r="P22" s="93">
        <v>145</v>
      </c>
      <c r="Q22" s="93">
        <v>145</v>
      </c>
      <c r="R22" s="41">
        <f t="shared" si="1"/>
        <v>725</v>
      </c>
      <c r="S22" s="41">
        <f>R21+R22</f>
        <v>1325</v>
      </c>
      <c r="T22" s="42">
        <f>S22-R20</f>
        <v>-565</v>
      </c>
      <c r="U22" s="41">
        <f>R22*D20</f>
        <v>39875</v>
      </c>
      <c r="V22" s="41">
        <f>U21+U22</f>
        <v>72875</v>
      </c>
      <c r="W22" s="42">
        <f>V22-U20</f>
        <v>-31075</v>
      </c>
      <c r="X22" s="31"/>
    </row>
    <row r="23" spans="1:24" x14ac:dyDescent="0.15">
      <c r="A23" s="86" t="s">
        <v>89</v>
      </c>
      <c r="B23" s="111">
        <v>1</v>
      </c>
      <c r="C23" s="112">
        <v>30</v>
      </c>
      <c r="D23" s="113">
        <v>120</v>
      </c>
      <c r="E23" s="102" t="s">
        <v>75</v>
      </c>
      <c r="F23" s="117">
        <f t="shared" ref="F23:Q23" si="4">Kuukaudentyötunnit*Määrä4*Allokaatio4/100</f>
        <v>47.25</v>
      </c>
      <c r="G23" s="117">
        <f t="shared" si="4"/>
        <v>47.25</v>
      </c>
      <c r="H23" s="117">
        <f t="shared" si="4"/>
        <v>47.25</v>
      </c>
      <c r="I23" s="117">
        <f t="shared" si="4"/>
        <v>47.25</v>
      </c>
      <c r="J23" s="117">
        <f t="shared" si="4"/>
        <v>47.25</v>
      </c>
      <c r="K23" s="117">
        <f t="shared" si="4"/>
        <v>47.25</v>
      </c>
      <c r="L23" s="117">
        <f t="shared" si="4"/>
        <v>47.25</v>
      </c>
      <c r="M23" s="117">
        <f t="shared" si="4"/>
        <v>47.25</v>
      </c>
      <c r="N23" s="117">
        <f t="shared" si="4"/>
        <v>47.25</v>
      </c>
      <c r="O23" s="117">
        <f t="shared" si="4"/>
        <v>47.25</v>
      </c>
      <c r="P23" s="117">
        <f t="shared" si="4"/>
        <v>47.25</v>
      </c>
      <c r="Q23" s="117">
        <f t="shared" si="4"/>
        <v>47.25</v>
      </c>
      <c r="R23" s="34">
        <f t="shared" si="1"/>
        <v>567</v>
      </c>
      <c r="S23" s="35"/>
      <c r="T23" s="36"/>
      <c r="U23" s="34">
        <f>R23*D23</f>
        <v>68040</v>
      </c>
      <c r="V23" s="35"/>
      <c r="W23" s="36"/>
      <c r="X23" s="31"/>
    </row>
    <row r="24" spans="1:24" x14ac:dyDescent="0.15">
      <c r="A24" s="37"/>
      <c r="B24" s="107"/>
      <c r="C24" s="115"/>
      <c r="E24" s="8" t="s">
        <v>2</v>
      </c>
      <c r="F24" s="93">
        <v>35</v>
      </c>
      <c r="G24" s="93">
        <v>35</v>
      </c>
      <c r="H24" s="93">
        <v>35</v>
      </c>
      <c r="I24" s="93">
        <v>35</v>
      </c>
      <c r="J24" s="93">
        <v>35</v>
      </c>
      <c r="K24" s="93">
        <v>35</v>
      </c>
      <c r="L24" s="93"/>
      <c r="M24" s="93"/>
      <c r="N24" s="93"/>
      <c r="O24" s="93"/>
      <c r="P24" s="93"/>
      <c r="Q24" s="93"/>
      <c r="R24" s="38">
        <f t="shared" si="1"/>
        <v>210</v>
      </c>
      <c r="S24" s="30"/>
      <c r="T24" s="39"/>
      <c r="U24" s="38">
        <f>R24*D23</f>
        <v>25200</v>
      </c>
      <c r="V24" s="30"/>
      <c r="W24" s="39"/>
      <c r="X24" s="31"/>
    </row>
    <row r="25" spans="1:24" ht="14" thickBot="1" x14ac:dyDescent="0.2">
      <c r="A25" s="40"/>
      <c r="B25" s="87"/>
      <c r="C25" s="87"/>
      <c r="D25" s="87"/>
      <c r="E25" s="12" t="s">
        <v>1</v>
      </c>
      <c r="F25" s="94"/>
      <c r="G25" s="94"/>
      <c r="H25" s="94"/>
      <c r="I25" s="94"/>
      <c r="J25" s="94"/>
      <c r="K25" s="94"/>
      <c r="L25" s="94">
        <v>0</v>
      </c>
      <c r="M25" s="93">
        <v>35</v>
      </c>
      <c r="N25" s="93">
        <v>35</v>
      </c>
      <c r="O25" s="93">
        <v>35</v>
      </c>
      <c r="P25" s="93">
        <v>35</v>
      </c>
      <c r="Q25" s="93">
        <v>35</v>
      </c>
      <c r="R25" s="41">
        <f t="shared" si="1"/>
        <v>175</v>
      </c>
      <c r="S25" s="41">
        <f>R24+R25</f>
        <v>385</v>
      </c>
      <c r="T25" s="42">
        <f>S25-R23</f>
        <v>-182</v>
      </c>
      <c r="U25" s="41">
        <f>R25*D23</f>
        <v>21000</v>
      </c>
      <c r="V25" s="41">
        <f>U24+U25</f>
        <v>46200</v>
      </c>
      <c r="W25" s="42">
        <f>V25-U23</f>
        <v>-21840</v>
      </c>
      <c r="X25" s="31"/>
    </row>
    <row r="26" spans="1:24" ht="14" thickBot="1" x14ac:dyDescent="0.2">
      <c r="A26" s="29"/>
      <c r="B26" s="4"/>
      <c r="C26" s="4"/>
      <c r="D26" s="99"/>
      <c r="E26" s="4"/>
      <c r="F26" s="4"/>
      <c r="G26" s="4"/>
      <c r="H26" s="4"/>
      <c r="I26" s="51"/>
      <c r="J26" s="4"/>
      <c r="K26" s="4"/>
      <c r="L26" s="4"/>
      <c r="M26" s="4"/>
      <c r="N26" s="4"/>
      <c r="O26" s="4"/>
      <c r="P26" s="4"/>
      <c r="Q26" s="4"/>
      <c r="R26" s="30"/>
      <c r="S26" s="30"/>
      <c r="T26" s="30"/>
      <c r="U26" s="30"/>
      <c r="V26" s="30"/>
      <c r="W26" s="30"/>
      <c r="X26" s="31"/>
    </row>
    <row r="27" spans="1:24" ht="14" thickBot="1" x14ac:dyDescent="0.2">
      <c r="A27" s="29"/>
      <c r="B27" s="4"/>
      <c r="C27" s="4"/>
      <c r="D27" s="98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30"/>
      <c r="S27" s="30"/>
      <c r="T27" s="30"/>
      <c r="U27" s="30"/>
      <c r="V27" s="30"/>
      <c r="W27" s="30"/>
      <c r="X27" s="31"/>
    </row>
    <row r="28" spans="1:24" ht="13.5" customHeight="1" thickTop="1" x14ac:dyDescent="0.15">
      <c r="A28" s="126" t="s">
        <v>51</v>
      </c>
      <c r="B28" s="121"/>
      <c r="C28" s="121"/>
      <c r="D28" s="88"/>
      <c r="E28" s="104" t="s">
        <v>58</v>
      </c>
      <c r="F28" s="136">
        <v>2017</v>
      </c>
      <c r="G28" s="137"/>
      <c r="H28" s="137"/>
      <c r="I28" s="137"/>
      <c r="J28" s="137"/>
      <c r="K28" s="137"/>
      <c r="L28" s="137"/>
      <c r="M28" s="137"/>
      <c r="N28" s="137"/>
      <c r="O28" s="137"/>
      <c r="P28" s="137"/>
      <c r="Q28" s="137"/>
      <c r="R28" s="30" t="s">
        <v>49</v>
      </c>
      <c r="S28" s="30" t="s">
        <v>49</v>
      </c>
      <c r="T28" s="30" t="s">
        <v>49</v>
      </c>
      <c r="U28" s="30"/>
      <c r="V28" s="30"/>
      <c r="W28" s="30"/>
      <c r="X28" s="31"/>
    </row>
    <row r="29" spans="1:24" ht="14" thickBot="1" x14ac:dyDescent="0.2">
      <c r="A29" s="128"/>
      <c r="B29" s="85"/>
      <c r="C29" s="85"/>
      <c r="D29" s="89"/>
      <c r="E29" s="101" t="s">
        <v>57</v>
      </c>
      <c r="F29" s="97" t="s">
        <v>59</v>
      </c>
      <c r="G29" s="97" t="s">
        <v>60</v>
      </c>
      <c r="H29" s="97" t="s">
        <v>61</v>
      </c>
      <c r="I29" s="97" t="s">
        <v>62</v>
      </c>
      <c r="J29" s="97" t="s">
        <v>63</v>
      </c>
      <c r="K29" s="97" t="s">
        <v>64</v>
      </c>
      <c r="L29" s="97" t="s">
        <v>65</v>
      </c>
      <c r="M29" s="97" t="s">
        <v>66</v>
      </c>
      <c r="N29" s="137" t="s">
        <v>67</v>
      </c>
      <c r="O29" s="137" t="s">
        <v>68</v>
      </c>
      <c r="P29" s="137" t="s">
        <v>69</v>
      </c>
      <c r="Q29" s="137" t="s">
        <v>70</v>
      </c>
      <c r="R29" s="30" t="s">
        <v>0</v>
      </c>
      <c r="S29" s="30" t="s">
        <v>5</v>
      </c>
      <c r="T29" s="30" t="s">
        <v>6</v>
      </c>
      <c r="U29" s="30"/>
      <c r="V29" s="30"/>
      <c r="W29" s="30"/>
      <c r="X29" s="31"/>
    </row>
    <row r="30" spans="1:24" x14ac:dyDescent="0.15">
      <c r="A30" s="29"/>
      <c r="B30" s="4"/>
      <c r="C30" s="4"/>
      <c r="D30" s="89"/>
      <c r="E30" s="102" t="s">
        <v>75</v>
      </c>
      <c r="F30" s="33">
        <f t="shared" ref="F30:Q30" si="5">F14+F17+F20+F23</f>
        <v>929.25</v>
      </c>
      <c r="G30" s="33">
        <f t="shared" si="5"/>
        <v>929.25</v>
      </c>
      <c r="H30" s="33">
        <f t="shared" si="5"/>
        <v>929.25</v>
      </c>
      <c r="I30" s="33">
        <f t="shared" si="5"/>
        <v>929.25</v>
      </c>
      <c r="J30" s="33">
        <f t="shared" si="5"/>
        <v>929.25</v>
      </c>
      <c r="K30" s="33">
        <f t="shared" si="5"/>
        <v>929.25</v>
      </c>
      <c r="L30" s="33">
        <f t="shared" si="5"/>
        <v>929.25</v>
      </c>
      <c r="M30" s="33">
        <f t="shared" si="5"/>
        <v>929.25</v>
      </c>
      <c r="N30" s="33">
        <f t="shared" si="5"/>
        <v>929.25</v>
      </c>
      <c r="O30" s="33">
        <f t="shared" si="5"/>
        <v>929.25</v>
      </c>
      <c r="P30" s="33">
        <f t="shared" si="5"/>
        <v>929.25</v>
      </c>
      <c r="Q30" s="33">
        <f t="shared" si="5"/>
        <v>929.25</v>
      </c>
      <c r="R30" s="34">
        <f t="shared" ref="R30" si="6">R14+R17+R20+R23</f>
        <v>11151</v>
      </c>
      <c r="S30" s="35"/>
      <c r="T30" s="36"/>
      <c r="X30" s="31"/>
    </row>
    <row r="31" spans="1:24" x14ac:dyDescent="0.15">
      <c r="A31" s="29"/>
      <c r="B31" s="4"/>
      <c r="C31" s="4"/>
      <c r="D31" s="122"/>
      <c r="E31" s="17" t="s">
        <v>2</v>
      </c>
      <c r="F31" s="3">
        <f t="shared" ref="F31:Q31" si="7">F15+F18+F21+F24</f>
        <v>615</v>
      </c>
      <c r="G31" s="3">
        <f t="shared" si="7"/>
        <v>740</v>
      </c>
      <c r="H31" s="3">
        <f t="shared" si="7"/>
        <v>765</v>
      </c>
      <c r="I31" s="3">
        <f t="shared" si="7"/>
        <v>787</v>
      </c>
      <c r="J31" s="3">
        <f t="shared" si="7"/>
        <v>806</v>
      </c>
      <c r="K31" s="3">
        <f t="shared" si="7"/>
        <v>827</v>
      </c>
      <c r="L31" s="3">
        <f t="shared" si="7"/>
        <v>0</v>
      </c>
      <c r="M31" s="3">
        <f t="shared" si="7"/>
        <v>0</v>
      </c>
      <c r="N31" s="3">
        <f t="shared" si="7"/>
        <v>0</v>
      </c>
      <c r="O31" s="3">
        <f t="shared" si="7"/>
        <v>0</v>
      </c>
      <c r="P31" s="3">
        <f t="shared" si="7"/>
        <v>0</v>
      </c>
      <c r="Q31" s="3">
        <f t="shared" si="7"/>
        <v>0</v>
      </c>
      <c r="R31" s="38">
        <f t="shared" ref="R31" si="8">R15+R18+R21+R24</f>
        <v>4540</v>
      </c>
      <c r="S31" s="30"/>
      <c r="T31" s="39"/>
      <c r="X31" s="31"/>
    </row>
    <row r="32" spans="1:24" ht="14" thickBot="1" x14ac:dyDescent="0.2">
      <c r="A32" s="29"/>
      <c r="B32" s="4"/>
      <c r="C32" s="4"/>
      <c r="D32" s="122"/>
      <c r="E32" s="18" t="s">
        <v>39</v>
      </c>
      <c r="F32" s="25">
        <f t="shared" ref="F32:Q32" si="9">F16+F19+F22+F25</f>
        <v>0</v>
      </c>
      <c r="G32" s="25">
        <f t="shared" si="9"/>
        <v>0</v>
      </c>
      <c r="H32" s="25">
        <f t="shared" si="9"/>
        <v>0</v>
      </c>
      <c r="I32" s="25">
        <f t="shared" si="9"/>
        <v>0</v>
      </c>
      <c r="J32" s="25">
        <f t="shared" si="9"/>
        <v>0</v>
      </c>
      <c r="K32" s="25">
        <f t="shared" si="9"/>
        <v>0</v>
      </c>
      <c r="L32" s="25">
        <f t="shared" si="9"/>
        <v>0</v>
      </c>
      <c r="M32" s="25">
        <f t="shared" si="9"/>
        <v>854</v>
      </c>
      <c r="N32" s="25">
        <f t="shared" si="9"/>
        <v>865</v>
      </c>
      <c r="O32" s="25">
        <f t="shared" si="9"/>
        <v>875</v>
      </c>
      <c r="P32" s="25">
        <f t="shared" si="9"/>
        <v>905</v>
      </c>
      <c r="Q32" s="25">
        <f t="shared" si="9"/>
        <v>905</v>
      </c>
      <c r="R32" s="41">
        <f t="shared" ref="R32" si="10">R16+R19+R22+R25</f>
        <v>4404</v>
      </c>
      <c r="S32" s="43">
        <f>R31+R32</f>
        <v>8944</v>
      </c>
      <c r="T32" s="44">
        <f>S32-R30</f>
        <v>-2207</v>
      </c>
      <c r="X32" s="31"/>
    </row>
    <row r="33" spans="1:24" ht="14" thickBot="1" x14ac:dyDescent="0.2">
      <c r="A33" s="29"/>
      <c r="B33" s="4"/>
      <c r="C33" s="4"/>
      <c r="D33" s="98"/>
      <c r="E33" s="46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30"/>
      <c r="S33" s="30"/>
      <c r="T33" s="30"/>
      <c r="U33" s="30"/>
      <c r="V33" s="30"/>
      <c r="W33" s="30"/>
      <c r="X33" s="31"/>
    </row>
    <row r="34" spans="1:24" ht="13.5" customHeight="1" thickTop="1" x14ac:dyDescent="0.15">
      <c r="A34" s="126" t="s">
        <v>53</v>
      </c>
      <c r="B34" s="121"/>
      <c r="C34" s="121"/>
      <c r="D34" s="88"/>
      <c r="E34" s="104" t="s">
        <v>58</v>
      </c>
      <c r="F34" s="136">
        <v>2017</v>
      </c>
      <c r="G34" s="137"/>
      <c r="H34" s="137"/>
      <c r="I34" s="137"/>
      <c r="J34" s="137"/>
      <c r="K34" s="137"/>
      <c r="L34" s="137"/>
      <c r="M34" s="137"/>
      <c r="N34" s="137"/>
      <c r="O34" s="137"/>
      <c r="P34" s="137"/>
      <c r="Q34" s="137"/>
      <c r="R34" s="30" t="s">
        <v>50</v>
      </c>
      <c r="S34" s="30" t="s">
        <v>50</v>
      </c>
      <c r="T34" s="30" t="s">
        <v>50</v>
      </c>
      <c r="U34" s="30"/>
      <c r="V34" s="30"/>
      <c r="W34" s="30"/>
      <c r="X34" s="31"/>
    </row>
    <row r="35" spans="1:24" ht="14" thickBot="1" x14ac:dyDescent="0.2">
      <c r="A35" s="127"/>
      <c r="B35" s="85"/>
      <c r="C35" s="85"/>
      <c r="D35" s="89"/>
      <c r="E35" s="101" t="s">
        <v>57</v>
      </c>
      <c r="F35" s="97" t="s">
        <v>59</v>
      </c>
      <c r="G35" s="97" t="s">
        <v>60</v>
      </c>
      <c r="H35" s="97" t="s">
        <v>61</v>
      </c>
      <c r="I35" s="97" t="s">
        <v>62</v>
      </c>
      <c r="J35" s="97" t="s">
        <v>63</v>
      </c>
      <c r="K35" s="97" t="s">
        <v>64</v>
      </c>
      <c r="L35" s="97" t="s">
        <v>65</v>
      </c>
      <c r="M35" s="97" t="s">
        <v>66</v>
      </c>
      <c r="N35" s="97" t="s">
        <v>67</v>
      </c>
      <c r="O35" s="97" t="s">
        <v>68</v>
      </c>
      <c r="P35" s="97" t="s">
        <v>69</v>
      </c>
      <c r="Q35" s="97" t="s">
        <v>70</v>
      </c>
      <c r="R35" s="30" t="s">
        <v>0</v>
      </c>
      <c r="S35" s="30" t="s">
        <v>5</v>
      </c>
      <c r="T35" s="30" t="s">
        <v>6</v>
      </c>
      <c r="U35" s="30"/>
      <c r="V35" s="30"/>
      <c r="W35" s="30"/>
      <c r="X35" s="31"/>
    </row>
    <row r="36" spans="1:24" x14ac:dyDescent="0.15">
      <c r="A36" s="29"/>
      <c r="B36" s="4"/>
      <c r="C36" s="4"/>
      <c r="D36" s="124"/>
      <c r="E36" s="50" t="s">
        <v>54</v>
      </c>
      <c r="F36" s="33">
        <f t="shared" ref="F36:Q36" si="11">Kuukausibudjetti</f>
        <v>25000</v>
      </c>
      <c r="G36" s="33">
        <f t="shared" si="11"/>
        <v>25000</v>
      </c>
      <c r="H36" s="33">
        <f t="shared" si="11"/>
        <v>25000</v>
      </c>
      <c r="I36" s="33">
        <f t="shared" si="11"/>
        <v>25000</v>
      </c>
      <c r="J36" s="33">
        <f t="shared" si="11"/>
        <v>25000</v>
      </c>
      <c r="K36" s="33">
        <f t="shared" si="11"/>
        <v>25000</v>
      </c>
      <c r="L36" s="33">
        <f t="shared" si="11"/>
        <v>25000</v>
      </c>
      <c r="M36" s="33">
        <f t="shared" si="11"/>
        <v>25000</v>
      </c>
      <c r="N36" s="33">
        <f t="shared" si="11"/>
        <v>25000</v>
      </c>
      <c r="O36" s="33">
        <f t="shared" si="11"/>
        <v>25000</v>
      </c>
      <c r="P36" s="33">
        <f t="shared" si="11"/>
        <v>25000</v>
      </c>
      <c r="Q36" s="33">
        <f t="shared" si="11"/>
        <v>25000</v>
      </c>
      <c r="R36" s="34">
        <f>Kokonaisbudjetti</f>
        <v>300000</v>
      </c>
      <c r="S36" s="35"/>
      <c r="T36" s="36"/>
      <c r="X36" s="31"/>
    </row>
    <row r="37" spans="1:24" x14ac:dyDescent="0.15">
      <c r="A37" s="29"/>
      <c r="B37" s="4"/>
      <c r="C37" s="4"/>
      <c r="D37" s="122"/>
      <c r="E37" s="17" t="s">
        <v>2</v>
      </c>
      <c r="F37" s="3">
        <v>15000</v>
      </c>
      <c r="G37" s="3">
        <v>16000</v>
      </c>
      <c r="H37" s="3">
        <v>20000</v>
      </c>
      <c r="I37" s="3">
        <v>25000</v>
      </c>
      <c r="J37" s="3">
        <v>30000</v>
      </c>
      <c r="K37" s="3">
        <v>40000</v>
      </c>
      <c r="L37" s="3">
        <f t="shared" ref="L37:Q37" si="12">L15*Hinta1+L18*Hinta2+L21*Hinta3+L24*Hinta4</f>
        <v>0</v>
      </c>
      <c r="M37" s="3">
        <f t="shared" si="12"/>
        <v>0</v>
      </c>
      <c r="N37" s="3">
        <f t="shared" si="12"/>
        <v>0</v>
      </c>
      <c r="O37" s="3">
        <f t="shared" si="12"/>
        <v>0</v>
      </c>
      <c r="P37" s="3">
        <f t="shared" si="12"/>
        <v>0</v>
      </c>
      <c r="Q37" s="3">
        <f t="shared" si="12"/>
        <v>0</v>
      </c>
      <c r="R37" s="38">
        <f>SUM(F37:Q37)</f>
        <v>146000</v>
      </c>
      <c r="S37" s="30"/>
      <c r="T37" s="39"/>
      <c r="X37" s="31"/>
    </row>
    <row r="38" spans="1:24" ht="14" thickBot="1" x14ac:dyDescent="0.2">
      <c r="A38" s="123"/>
      <c r="B38" s="105"/>
      <c r="C38" s="105"/>
      <c r="D38" s="125"/>
      <c r="E38" s="18" t="s">
        <v>39</v>
      </c>
      <c r="F38" s="25">
        <f t="shared" ref="F38:L38" si="13">F16*Hinta1+F19*Hinta2+F22*Hinta3+F25*Hinta4</f>
        <v>0</v>
      </c>
      <c r="G38" s="25">
        <f t="shared" si="13"/>
        <v>0</v>
      </c>
      <c r="H38" s="25">
        <f t="shared" si="13"/>
        <v>0</v>
      </c>
      <c r="I38" s="25">
        <f t="shared" si="13"/>
        <v>0</v>
      </c>
      <c r="J38" s="25">
        <f t="shared" si="13"/>
        <v>0</v>
      </c>
      <c r="K38" s="25">
        <f t="shared" si="13"/>
        <v>0</v>
      </c>
      <c r="L38" s="25">
        <f t="shared" si="13"/>
        <v>0</v>
      </c>
      <c r="M38" s="25">
        <v>30000</v>
      </c>
      <c r="N38" s="25">
        <v>40000</v>
      </c>
      <c r="O38" s="25">
        <v>30000</v>
      </c>
      <c r="P38" s="25">
        <v>30000</v>
      </c>
      <c r="Q38" s="25">
        <v>24000</v>
      </c>
      <c r="R38" s="41">
        <f>SUM(F38:Q38)</f>
        <v>154000</v>
      </c>
      <c r="S38" s="43">
        <f>R37+R38</f>
        <v>300000</v>
      </c>
      <c r="T38" s="44">
        <f>S38-R36</f>
        <v>0</v>
      </c>
      <c r="X38" s="31"/>
    </row>
    <row r="39" spans="1:24" ht="14" thickBot="1" x14ac:dyDescent="0.2">
      <c r="A39" s="45"/>
      <c r="B39" s="46"/>
      <c r="C39" s="46"/>
      <c r="D39" s="46"/>
      <c r="E39" s="46"/>
      <c r="F39" s="46"/>
      <c r="G39" s="46"/>
      <c r="H39" s="46"/>
      <c r="I39" s="46"/>
      <c r="J39" s="46"/>
      <c r="K39" s="46"/>
      <c r="L39" s="46"/>
      <c r="M39" s="46"/>
      <c r="N39" s="46"/>
      <c r="O39" s="46"/>
      <c r="P39" s="46"/>
      <c r="Q39" s="46"/>
      <c r="R39" s="47"/>
      <c r="S39" s="47"/>
      <c r="T39" s="47"/>
      <c r="U39" s="47"/>
      <c r="V39" s="47"/>
      <c r="W39" s="47"/>
      <c r="X39" s="48"/>
    </row>
    <row r="40" spans="1:24" ht="15" thickTop="1" thickBot="1" x14ac:dyDescent="0.2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30"/>
      <c r="S40" s="30"/>
      <c r="T40" s="30"/>
      <c r="U40" s="30"/>
      <c r="V40" s="30"/>
      <c r="W40" s="30"/>
      <c r="X40" s="4"/>
    </row>
    <row r="41" spans="1:24" ht="21" thickTop="1" x14ac:dyDescent="0.2">
      <c r="A41" s="52"/>
      <c r="B41" s="53"/>
      <c r="C41" s="53"/>
      <c r="D41" s="53"/>
      <c r="E41" s="62"/>
      <c r="F41" s="53"/>
      <c r="G41" s="53"/>
      <c r="H41" s="53"/>
      <c r="I41" s="53"/>
      <c r="J41" s="53"/>
      <c r="K41" s="53"/>
      <c r="L41" s="53"/>
      <c r="M41" s="53"/>
      <c r="N41" s="53"/>
      <c r="O41" s="53"/>
      <c r="P41" s="53"/>
      <c r="Q41" s="53"/>
      <c r="R41" s="54"/>
      <c r="S41" s="54"/>
      <c r="T41" s="54"/>
      <c r="U41" s="54"/>
      <c r="V41" s="54"/>
      <c r="W41" s="54"/>
      <c r="X41" s="55"/>
    </row>
    <row r="42" spans="1:24" ht="20" x14ac:dyDescent="0.2">
      <c r="A42" s="56"/>
      <c r="B42" s="4"/>
      <c r="C42" s="4"/>
      <c r="D42" s="4"/>
      <c r="E42" s="63" t="s">
        <v>47</v>
      </c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30"/>
      <c r="S42" s="30"/>
      <c r="T42" s="30"/>
      <c r="U42" s="30"/>
      <c r="V42" s="30"/>
      <c r="W42" s="30"/>
      <c r="X42" s="57"/>
    </row>
    <row r="43" spans="1:24" x14ac:dyDescent="0.15">
      <c r="A43" s="58"/>
      <c r="B43" s="2"/>
      <c r="C43" s="2"/>
      <c r="D43" s="2"/>
      <c r="E43" s="4" t="s">
        <v>46</v>
      </c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10"/>
      <c r="S43" s="10"/>
      <c r="T43" s="10"/>
      <c r="U43" s="10"/>
      <c r="V43" s="10"/>
      <c r="W43" s="10"/>
      <c r="X43" s="57"/>
    </row>
    <row r="44" spans="1:24" x14ac:dyDescent="0.15">
      <c r="A44" s="129"/>
      <c r="B44" s="90"/>
      <c r="C44" s="90"/>
      <c r="D44" s="90"/>
      <c r="E44" s="118" t="s">
        <v>58</v>
      </c>
      <c r="F44" s="136">
        <v>2017</v>
      </c>
      <c r="G44" s="137"/>
      <c r="H44" s="137"/>
      <c r="I44" s="137"/>
      <c r="J44" s="137"/>
      <c r="K44" s="137"/>
      <c r="L44" s="137"/>
      <c r="M44" s="137"/>
      <c r="N44" s="137"/>
      <c r="O44" s="137"/>
      <c r="P44" s="137"/>
      <c r="Q44" s="137"/>
      <c r="R44" s="30"/>
      <c r="S44" s="30"/>
      <c r="T44" s="30"/>
      <c r="U44" s="30"/>
      <c r="V44" s="30"/>
      <c r="W44" s="30"/>
      <c r="X44" s="57"/>
    </row>
    <row r="45" spans="1:24" ht="14" thickBot="1" x14ac:dyDescent="0.2">
      <c r="A45" s="130"/>
      <c r="B45" s="91"/>
      <c r="C45" s="91"/>
      <c r="D45" s="91"/>
      <c r="E45" s="119" t="s">
        <v>57</v>
      </c>
      <c r="F45" s="97" t="s">
        <v>59</v>
      </c>
      <c r="G45" s="97" t="s">
        <v>60</v>
      </c>
      <c r="H45" s="97" t="s">
        <v>61</v>
      </c>
      <c r="I45" s="97" t="s">
        <v>62</v>
      </c>
      <c r="J45" s="97" t="s">
        <v>63</v>
      </c>
      <c r="K45" s="97" t="s">
        <v>64</v>
      </c>
      <c r="L45" s="97" t="s">
        <v>65</v>
      </c>
      <c r="M45" s="97" t="s">
        <v>66</v>
      </c>
      <c r="N45" s="97" t="s">
        <v>67</v>
      </c>
      <c r="O45" s="97" t="s">
        <v>68</v>
      </c>
      <c r="P45" s="97" t="s">
        <v>69</v>
      </c>
      <c r="Q45" s="97" t="s">
        <v>70</v>
      </c>
      <c r="R45" s="10"/>
      <c r="S45" s="10"/>
      <c r="T45" s="10"/>
      <c r="U45" s="10"/>
      <c r="V45" s="10"/>
      <c r="W45" s="10"/>
      <c r="X45" s="57"/>
    </row>
    <row r="46" spans="1:24" x14ac:dyDescent="0.15">
      <c r="A46" s="130"/>
      <c r="B46" s="91"/>
      <c r="C46" s="91"/>
      <c r="D46" s="91"/>
      <c r="E46" s="16" t="s">
        <v>95</v>
      </c>
      <c r="F46" s="11">
        <f>F30</f>
        <v>929.25</v>
      </c>
      <c r="G46" s="11">
        <f t="shared" ref="G46:Q46" si="14">G30+F46</f>
        <v>1858.5</v>
      </c>
      <c r="H46" s="11">
        <f t="shared" si="14"/>
        <v>2787.75</v>
      </c>
      <c r="I46" s="11">
        <f t="shared" si="14"/>
        <v>3717</v>
      </c>
      <c r="J46" s="11">
        <f t="shared" si="14"/>
        <v>4646.25</v>
      </c>
      <c r="K46" s="11">
        <f t="shared" si="14"/>
        <v>5575.5</v>
      </c>
      <c r="L46" s="11">
        <f t="shared" si="14"/>
        <v>6504.75</v>
      </c>
      <c r="M46" s="11">
        <f t="shared" si="14"/>
        <v>7434</v>
      </c>
      <c r="N46" s="11">
        <f t="shared" si="14"/>
        <v>8363.25</v>
      </c>
      <c r="O46" s="11">
        <f t="shared" si="14"/>
        <v>9292.5</v>
      </c>
      <c r="P46" s="11">
        <f t="shared" si="14"/>
        <v>10221.75</v>
      </c>
      <c r="Q46" s="11">
        <f t="shared" si="14"/>
        <v>11151</v>
      </c>
      <c r="R46" s="10"/>
      <c r="S46" s="10"/>
      <c r="T46" s="10"/>
      <c r="U46" s="10"/>
      <c r="V46" s="10"/>
      <c r="W46" s="10"/>
      <c r="X46" s="57"/>
    </row>
    <row r="47" spans="1:24" x14ac:dyDescent="0.15">
      <c r="A47" s="130"/>
      <c r="B47" s="91"/>
      <c r="C47" s="91"/>
      <c r="D47" s="91"/>
      <c r="E47" s="120" t="s">
        <v>96</v>
      </c>
      <c r="F47" s="1">
        <f>F31</f>
        <v>615</v>
      </c>
      <c r="G47" s="1">
        <f>F47+G31</f>
        <v>1355</v>
      </c>
      <c r="H47" s="1">
        <f>G47+H31</f>
        <v>2120</v>
      </c>
      <c r="I47" s="1">
        <f>H47+I31</f>
        <v>2907</v>
      </c>
      <c r="J47" s="1">
        <f>I47+J31</f>
        <v>3713</v>
      </c>
      <c r="K47" s="1">
        <f>J47+K31</f>
        <v>4540</v>
      </c>
      <c r="L47" s="1"/>
      <c r="M47" s="1"/>
      <c r="N47" s="1"/>
      <c r="O47" s="1"/>
      <c r="P47" s="1"/>
      <c r="Q47" s="1"/>
      <c r="R47" s="10"/>
      <c r="S47" s="10"/>
      <c r="T47" s="10"/>
      <c r="U47" s="10"/>
      <c r="V47" s="10"/>
      <c r="W47" s="10"/>
      <c r="X47" s="57"/>
    </row>
    <row r="48" spans="1:24" ht="14" thickBot="1" x14ac:dyDescent="0.2">
      <c r="A48" s="130"/>
      <c r="B48" s="91"/>
      <c r="C48" s="91"/>
      <c r="D48" s="91"/>
      <c r="E48" s="141" t="s">
        <v>39</v>
      </c>
      <c r="F48" s="13"/>
      <c r="G48" s="13"/>
      <c r="H48" s="13"/>
      <c r="I48" s="13"/>
      <c r="J48" s="13"/>
      <c r="K48" s="13"/>
      <c r="L48" s="13">
        <f>K47+L32</f>
        <v>4540</v>
      </c>
      <c r="M48" s="13">
        <f t="shared" ref="M48:Q48" si="15">L48+M32</f>
        <v>5394</v>
      </c>
      <c r="N48" s="13">
        <f t="shared" si="15"/>
        <v>6259</v>
      </c>
      <c r="O48" s="13">
        <f t="shared" si="15"/>
        <v>7134</v>
      </c>
      <c r="P48" s="13">
        <f t="shared" si="15"/>
        <v>8039</v>
      </c>
      <c r="Q48" s="13">
        <f t="shared" si="15"/>
        <v>8944</v>
      </c>
      <c r="R48" s="10"/>
      <c r="S48" s="10"/>
      <c r="T48" s="10"/>
      <c r="U48" s="10"/>
      <c r="V48" s="10"/>
      <c r="W48" s="10"/>
      <c r="X48" s="57"/>
    </row>
    <row r="49" spans="1:24" x14ac:dyDescent="0.15">
      <c r="A49" s="58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57"/>
    </row>
    <row r="50" spans="1:24" ht="20" x14ac:dyDescent="0.2">
      <c r="A50" s="56"/>
      <c r="B50" s="4"/>
      <c r="C50" s="4"/>
      <c r="D50" s="4"/>
      <c r="E50" s="63" t="s">
        <v>52</v>
      </c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30"/>
      <c r="S50" s="30"/>
      <c r="T50" s="30"/>
      <c r="U50" s="30"/>
      <c r="V50" s="30"/>
      <c r="W50" s="30"/>
      <c r="X50" s="57"/>
    </row>
    <row r="51" spans="1:24" x14ac:dyDescent="0.15">
      <c r="A51" s="58"/>
      <c r="B51" s="2"/>
      <c r="C51" s="2"/>
      <c r="D51" s="2"/>
      <c r="E51" s="4" t="s">
        <v>46</v>
      </c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10"/>
      <c r="S51" s="10"/>
      <c r="T51" s="10"/>
      <c r="U51" s="10"/>
      <c r="V51" s="10"/>
      <c r="W51" s="10"/>
      <c r="X51" s="57"/>
    </row>
    <row r="52" spans="1:24" x14ac:dyDescent="0.15">
      <c r="A52" s="129"/>
      <c r="B52" s="90"/>
      <c r="C52" s="90"/>
      <c r="D52" s="90"/>
      <c r="E52" s="118" t="s">
        <v>58</v>
      </c>
      <c r="F52" s="136">
        <v>2017</v>
      </c>
      <c r="G52" s="137"/>
      <c r="H52" s="137"/>
      <c r="I52" s="137"/>
      <c r="J52" s="137"/>
      <c r="K52" s="137"/>
      <c r="L52" s="137"/>
      <c r="M52" s="137"/>
      <c r="N52" s="137"/>
      <c r="O52" s="137"/>
      <c r="P52" s="137"/>
      <c r="Q52" s="137"/>
      <c r="R52" s="30"/>
      <c r="S52" s="30"/>
      <c r="T52" s="30"/>
      <c r="U52" s="30"/>
      <c r="V52" s="30"/>
      <c r="W52" s="30"/>
      <c r="X52" s="57"/>
    </row>
    <row r="53" spans="1:24" ht="14" thickBot="1" x14ac:dyDescent="0.2">
      <c r="A53" s="130"/>
      <c r="B53" s="91"/>
      <c r="C53" s="91"/>
      <c r="D53" s="91"/>
      <c r="E53" s="119" t="s">
        <v>57</v>
      </c>
      <c r="F53" s="97" t="s">
        <v>59</v>
      </c>
      <c r="G53" s="97" t="s">
        <v>60</v>
      </c>
      <c r="H53" s="97" t="s">
        <v>61</v>
      </c>
      <c r="I53" s="97" t="s">
        <v>62</v>
      </c>
      <c r="J53" s="97" t="s">
        <v>63</v>
      </c>
      <c r="K53" s="97" t="s">
        <v>64</v>
      </c>
      <c r="L53" s="97" t="s">
        <v>65</v>
      </c>
      <c r="M53" s="97" t="s">
        <v>66</v>
      </c>
      <c r="N53" s="97" t="s">
        <v>67</v>
      </c>
      <c r="O53" s="97" t="s">
        <v>68</v>
      </c>
      <c r="P53" s="97" t="s">
        <v>69</v>
      </c>
      <c r="Q53" s="97" t="s">
        <v>70</v>
      </c>
      <c r="R53" s="10"/>
      <c r="S53" s="10"/>
      <c r="T53" s="10"/>
      <c r="U53" s="10"/>
      <c r="V53" s="10"/>
      <c r="W53" s="10"/>
      <c r="X53" s="57"/>
    </row>
    <row r="54" spans="1:24" x14ac:dyDescent="0.15">
      <c r="A54" s="130"/>
      <c r="B54" s="91"/>
      <c r="C54" s="91"/>
      <c r="D54" s="91"/>
      <c r="E54" s="16" t="s">
        <v>97</v>
      </c>
      <c r="F54" s="11">
        <f>F36</f>
        <v>25000</v>
      </c>
      <c r="G54" s="11">
        <f t="shared" ref="G54:Q54" si="16">G36+F54</f>
        <v>50000</v>
      </c>
      <c r="H54" s="11">
        <f t="shared" si="16"/>
        <v>75000</v>
      </c>
      <c r="I54" s="11">
        <f t="shared" si="16"/>
        <v>100000</v>
      </c>
      <c r="J54" s="11">
        <f t="shared" si="16"/>
        <v>125000</v>
      </c>
      <c r="K54" s="11">
        <f t="shared" si="16"/>
        <v>150000</v>
      </c>
      <c r="L54" s="11">
        <f t="shared" si="16"/>
        <v>175000</v>
      </c>
      <c r="M54" s="11">
        <f t="shared" si="16"/>
        <v>200000</v>
      </c>
      <c r="N54" s="11">
        <f t="shared" si="16"/>
        <v>225000</v>
      </c>
      <c r="O54" s="11">
        <f t="shared" si="16"/>
        <v>250000</v>
      </c>
      <c r="P54" s="11">
        <f t="shared" si="16"/>
        <v>275000</v>
      </c>
      <c r="Q54" s="11">
        <f t="shared" si="16"/>
        <v>300000</v>
      </c>
      <c r="R54" s="10"/>
      <c r="S54" s="10"/>
      <c r="T54" s="10"/>
      <c r="U54" s="10"/>
      <c r="V54" s="10"/>
      <c r="W54" s="10"/>
      <c r="X54" s="57"/>
    </row>
    <row r="55" spans="1:24" x14ac:dyDescent="0.15">
      <c r="A55" s="130"/>
      <c r="B55" s="91"/>
      <c r="C55" s="91"/>
      <c r="D55" s="91"/>
      <c r="E55" s="120" t="s">
        <v>98</v>
      </c>
      <c r="F55" s="1">
        <f>F37</f>
        <v>15000</v>
      </c>
      <c r="G55" s="1">
        <f>G37+F55</f>
        <v>31000</v>
      </c>
      <c r="H55" s="1">
        <f>H37+G55</f>
        <v>51000</v>
      </c>
      <c r="I55" s="1">
        <f>I37+H55</f>
        <v>76000</v>
      </c>
      <c r="J55" s="1">
        <f>J37+I55</f>
        <v>106000</v>
      </c>
      <c r="K55" s="1">
        <f>K37+J55</f>
        <v>146000</v>
      </c>
      <c r="L55" s="1"/>
      <c r="M55" s="1"/>
      <c r="N55" s="1"/>
      <c r="O55" s="1"/>
      <c r="P55" s="1"/>
      <c r="Q55" s="1"/>
      <c r="R55" s="10"/>
      <c r="S55" s="10"/>
      <c r="T55" s="10"/>
      <c r="U55" s="10"/>
      <c r="V55" s="10"/>
      <c r="W55" s="10"/>
      <c r="X55" s="57"/>
    </row>
    <row r="56" spans="1:24" ht="14" thickBot="1" x14ac:dyDescent="0.2">
      <c r="A56" s="130"/>
      <c r="B56" s="91"/>
      <c r="C56" s="91"/>
      <c r="D56" s="91"/>
      <c r="E56" s="18" t="s">
        <v>39</v>
      </c>
      <c r="F56" s="13"/>
      <c r="G56" s="13"/>
      <c r="H56" s="13"/>
      <c r="I56" s="13"/>
      <c r="J56" s="13"/>
      <c r="K56" s="13">
        <f>K55</f>
        <v>146000</v>
      </c>
      <c r="L56" s="13">
        <f t="shared" ref="L56:Q56" si="17">K56+L38</f>
        <v>146000</v>
      </c>
      <c r="M56" s="13">
        <f t="shared" si="17"/>
        <v>176000</v>
      </c>
      <c r="N56" s="13">
        <f t="shared" si="17"/>
        <v>216000</v>
      </c>
      <c r="O56" s="13">
        <f t="shared" si="17"/>
        <v>246000</v>
      </c>
      <c r="P56" s="13">
        <f t="shared" si="17"/>
        <v>276000</v>
      </c>
      <c r="Q56" s="13">
        <f t="shared" si="17"/>
        <v>300000</v>
      </c>
      <c r="R56" s="10"/>
      <c r="S56" s="10"/>
      <c r="T56" s="10"/>
      <c r="U56" s="10"/>
      <c r="V56" s="10"/>
      <c r="W56" s="10"/>
      <c r="X56" s="57"/>
    </row>
    <row r="57" spans="1:24" x14ac:dyDescent="0.15">
      <c r="A57" s="82"/>
      <c r="B57" s="91"/>
      <c r="C57" s="91"/>
      <c r="D57" s="91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10"/>
      <c r="S57" s="10"/>
      <c r="T57" s="10"/>
      <c r="U57" s="10"/>
      <c r="V57" s="10"/>
      <c r="W57" s="10"/>
      <c r="X57" s="57"/>
    </row>
    <row r="58" spans="1:24" x14ac:dyDescent="0.15">
      <c r="A58" s="58"/>
      <c r="B58" s="2"/>
      <c r="C58" s="2"/>
      <c r="D58" s="2"/>
      <c r="E58" s="2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2"/>
      <c r="S58" s="2"/>
      <c r="T58" s="2"/>
      <c r="U58" s="2"/>
      <c r="V58" s="2"/>
      <c r="W58" s="2"/>
      <c r="X58" s="57"/>
    </row>
    <row r="59" spans="1:24" ht="14" thickBot="1" x14ac:dyDescent="0.2">
      <c r="A59" s="59"/>
      <c r="B59" s="60"/>
      <c r="C59" s="60"/>
      <c r="D59" s="60"/>
      <c r="E59" s="60"/>
      <c r="F59" s="60"/>
      <c r="G59" s="60"/>
      <c r="H59" s="60"/>
      <c r="I59" s="60"/>
      <c r="J59" s="60"/>
      <c r="K59" s="60"/>
      <c r="L59" s="60"/>
      <c r="M59" s="60"/>
      <c r="N59" s="60"/>
      <c r="O59" s="60"/>
      <c r="P59" s="60"/>
      <c r="Q59" s="60"/>
      <c r="R59" s="60"/>
      <c r="S59" s="60"/>
      <c r="T59" s="60"/>
      <c r="U59" s="60"/>
      <c r="V59" s="60"/>
      <c r="W59" s="60"/>
      <c r="X59" s="61"/>
    </row>
    <row r="60" spans="1:24" ht="14" thickTop="1" x14ac:dyDescent="0.15"/>
  </sheetData>
  <phoneticPr fontId="1" type="noConversion"/>
  <pageMargins left="0.75" right="0.75" top="1" bottom="1" header="0.5" footer="0.5"/>
  <pageSetup paperSize="9" orientation="portrait" r:id="rId1"/>
  <headerFooter alignWithMargins="0"/>
  <cellWatches>
    <cellWatch r="E14"/>
  </cellWatche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3"/>
  <sheetViews>
    <sheetView workbookViewId="0"/>
  </sheetViews>
  <sheetFormatPr baseColWidth="10" defaultColWidth="8.83203125" defaultRowHeight="13" x14ac:dyDescent="0.15"/>
  <cols>
    <col min="1" max="1" width="26.33203125" customWidth="1"/>
    <col min="2" max="2" width="36.6640625" customWidth="1"/>
    <col min="3" max="3" width="6.5" customWidth="1"/>
    <col min="4" max="4" width="7" customWidth="1"/>
    <col min="5" max="5" width="6.5" customWidth="1"/>
    <col min="6" max="6" width="7.33203125" customWidth="1"/>
    <col min="7" max="7" width="6.83203125" customWidth="1"/>
    <col min="8" max="8" width="6.6640625" customWidth="1"/>
    <col min="9" max="9" width="6.5" customWidth="1"/>
    <col min="10" max="10" width="6.6640625" customWidth="1"/>
    <col min="11" max="11" width="6.5" customWidth="1"/>
    <col min="12" max="13" width="7" customWidth="1"/>
    <col min="14" max="14" width="7.6640625" customWidth="1"/>
    <col min="16" max="16" width="14" customWidth="1"/>
    <col min="17" max="17" width="12.1640625" customWidth="1"/>
  </cols>
  <sheetData>
    <row r="1" spans="1:20" ht="23" x14ac:dyDescent="0.25">
      <c r="A1" s="64" t="s">
        <v>40</v>
      </c>
    </row>
    <row r="2" spans="1:20" ht="12.75" customHeight="1" x14ac:dyDescent="0.15"/>
    <row r="3" spans="1:20" x14ac:dyDescent="0.15">
      <c r="A3" s="138" t="s">
        <v>7</v>
      </c>
      <c r="B3" s="22" t="s">
        <v>107</v>
      </c>
      <c r="G3" s="5"/>
    </row>
    <row r="4" spans="1:20" ht="13.5" customHeight="1" x14ac:dyDescent="0.15">
      <c r="B4" s="22" t="s">
        <v>103</v>
      </c>
      <c r="G4" s="5"/>
    </row>
    <row r="5" spans="1:20" ht="13.5" customHeight="1" x14ac:dyDescent="0.15">
      <c r="B5" s="139" t="s">
        <v>104</v>
      </c>
      <c r="C5" s="132"/>
      <c r="D5" s="132"/>
      <c r="E5" s="132"/>
      <c r="F5" s="132"/>
      <c r="G5" s="132"/>
      <c r="H5" s="132"/>
      <c r="I5" s="132"/>
      <c r="J5" s="132"/>
      <c r="K5" s="132"/>
      <c r="L5" s="132"/>
      <c r="M5" s="132"/>
      <c r="N5" s="132"/>
      <c r="O5" s="132"/>
      <c r="P5" s="132"/>
      <c r="Q5" s="132"/>
      <c r="R5" s="132"/>
      <c r="S5" s="132"/>
      <c r="T5" s="132"/>
    </row>
    <row r="6" spans="1:20" x14ac:dyDescent="0.15">
      <c r="B6" s="139" t="s">
        <v>105</v>
      </c>
      <c r="G6" s="5"/>
    </row>
    <row r="7" spans="1:20" x14ac:dyDescent="0.15">
      <c r="A7" s="7"/>
      <c r="B7" s="144" t="s">
        <v>106</v>
      </c>
      <c r="G7" s="5"/>
    </row>
    <row r="9" spans="1:20" x14ac:dyDescent="0.15">
      <c r="G9" s="5"/>
    </row>
    <row r="10" spans="1:20" ht="14" thickBot="1" x14ac:dyDescent="0.2">
      <c r="A10" s="9" t="s">
        <v>41</v>
      </c>
      <c r="G10" s="5"/>
    </row>
    <row r="11" spans="1:20" ht="14" thickBot="1" x14ac:dyDescent="0.2">
      <c r="A11" t="s">
        <v>11</v>
      </c>
      <c r="C11" s="23">
        <v>392</v>
      </c>
      <c r="G11" s="5"/>
    </row>
    <row r="12" spans="1:20" ht="14" thickBot="1" x14ac:dyDescent="0.2">
      <c r="A12" t="s">
        <v>10</v>
      </c>
      <c r="C12" s="19">
        <f>C11/100</f>
        <v>3.92</v>
      </c>
      <c r="D12" t="s">
        <v>42</v>
      </c>
      <c r="G12" s="5"/>
    </row>
    <row r="13" spans="1:20" ht="14" thickBot="1" x14ac:dyDescent="0.2">
      <c r="A13" t="s">
        <v>12</v>
      </c>
      <c r="C13" s="24">
        <v>12</v>
      </c>
      <c r="D13" t="s">
        <v>83</v>
      </c>
      <c r="G13" s="5"/>
    </row>
    <row r="14" spans="1:20" ht="14" thickBot="1" x14ac:dyDescent="0.2">
      <c r="B14" s="2" t="s">
        <v>43</v>
      </c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</row>
    <row r="15" spans="1:20" x14ac:dyDescent="0.15">
      <c r="A15" s="20" t="s">
        <v>3</v>
      </c>
      <c r="B15" s="11" t="s">
        <v>58</v>
      </c>
      <c r="C15" s="136">
        <v>2017</v>
      </c>
      <c r="D15" s="137"/>
      <c r="E15" s="137"/>
      <c r="F15" s="137"/>
      <c r="G15" s="137"/>
      <c r="H15" s="137"/>
      <c r="I15" s="137"/>
      <c r="J15" s="137"/>
      <c r="K15" s="137"/>
      <c r="L15" s="137"/>
      <c r="M15" s="137"/>
      <c r="N15" s="137"/>
    </row>
    <row r="16" spans="1:20" ht="14" thickBot="1" x14ac:dyDescent="0.2">
      <c r="A16" s="14"/>
      <c r="B16" s="15" t="s">
        <v>57</v>
      </c>
      <c r="C16" s="97" t="s">
        <v>59</v>
      </c>
      <c r="D16" s="97" t="s">
        <v>60</v>
      </c>
      <c r="E16" s="97" t="s">
        <v>61</v>
      </c>
      <c r="F16" s="97" t="s">
        <v>62</v>
      </c>
      <c r="G16" s="97" t="s">
        <v>63</v>
      </c>
      <c r="H16" s="97" t="s">
        <v>64</v>
      </c>
      <c r="I16" s="97" t="s">
        <v>65</v>
      </c>
      <c r="J16" s="97" t="s">
        <v>66</v>
      </c>
      <c r="K16" s="97" t="s">
        <v>67</v>
      </c>
      <c r="L16" s="97" t="s">
        <v>68</v>
      </c>
      <c r="M16" s="97" t="s">
        <v>69</v>
      </c>
      <c r="N16" s="97" t="s">
        <v>70</v>
      </c>
    </row>
    <row r="17" spans="1:14" x14ac:dyDescent="0.15">
      <c r="A17" s="14"/>
      <c r="B17" s="16" t="s">
        <v>44</v>
      </c>
      <c r="C17" s="133">
        <v>0</v>
      </c>
      <c r="D17" s="133">
        <f>1/C13</f>
        <v>8.3333333333333329E-2</v>
      </c>
      <c r="E17" s="133">
        <f>D17+1/C13</f>
        <v>0.16666666666666666</v>
      </c>
      <c r="F17" s="133">
        <f t="shared" ref="F17:N17" si="0">1/12+E17</f>
        <v>0.25</v>
      </c>
      <c r="G17" s="133">
        <f t="shared" si="0"/>
        <v>0.33333333333333331</v>
      </c>
      <c r="H17" s="133">
        <f t="shared" si="0"/>
        <v>0.41666666666666663</v>
      </c>
      <c r="I17" s="133">
        <f t="shared" si="0"/>
        <v>0.49999999999999994</v>
      </c>
      <c r="J17" s="133">
        <f t="shared" si="0"/>
        <v>0.58333333333333326</v>
      </c>
      <c r="K17" s="133">
        <f t="shared" si="0"/>
        <v>0.66666666666666663</v>
      </c>
      <c r="L17" s="133">
        <f t="shared" si="0"/>
        <v>0.75</v>
      </c>
      <c r="M17" s="133">
        <f t="shared" si="0"/>
        <v>0.83333333333333337</v>
      </c>
      <c r="N17" s="133">
        <f t="shared" si="0"/>
        <v>0.91666666666666674</v>
      </c>
    </row>
    <row r="18" spans="1:14" x14ac:dyDescent="0.15">
      <c r="A18" s="14"/>
      <c r="B18" s="17" t="s">
        <v>38</v>
      </c>
      <c r="C18" s="95">
        <v>0.02</v>
      </c>
      <c r="D18" s="95">
        <v>0.12</v>
      </c>
      <c r="E18" s="95">
        <v>0.2</v>
      </c>
      <c r="F18" s="95">
        <v>0.23</v>
      </c>
      <c r="G18" s="95">
        <v>0.24</v>
      </c>
      <c r="H18" s="95">
        <v>0.33</v>
      </c>
      <c r="I18" s="95"/>
      <c r="J18" s="95"/>
      <c r="K18" s="95"/>
      <c r="L18" s="95"/>
      <c r="M18" s="95"/>
      <c r="N18" s="95"/>
    </row>
    <row r="19" spans="1:14" ht="14" thickBot="1" x14ac:dyDescent="0.2">
      <c r="A19" s="21"/>
      <c r="B19" s="18" t="s">
        <v>39</v>
      </c>
      <c r="C19" s="96"/>
      <c r="D19" s="96"/>
      <c r="E19" s="96"/>
      <c r="F19" s="96"/>
      <c r="G19" s="96"/>
      <c r="H19" s="96">
        <f>H18</f>
        <v>0.33</v>
      </c>
      <c r="I19" s="96">
        <v>0.45</v>
      </c>
      <c r="J19" s="96">
        <v>0.56000000000000005</v>
      </c>
      <c r="K19" s="96">
        <v>0.66</v>
      </c>
      <c r="L19" s="96">
        <v>0.75</v>
      </c>
      <c r="M19" s="96">
        <v>0.83299999999999996</v>
      </c>
      <c r="N19" s="96">
        <v>0.91700000000000004</v>
      </c>
    </row>
    <row r="20" spans="1:14" ht="14" thickBot="1" x14ac:dyDescent="0.2"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</row>
    <row r="21" spans="1:14" x14ac:dyDescent="0.15">
      <c r="A21" s="175" t="s">
        <v>45</v>
      </c>
      <c r="B21" s="11" t="s">
        <v>58</v>
      </c>
      <c r="C21" s="136">
        <v>2017</v>
      </c>
      <c r="D21" s="137"/>
      <c r="E21" s="137"/>
      <c r="F21" s="137"/>
      <c r="G21" s="137"/>
      <c r="H21" s="137"/>
      <c r="I21" s="137"/>
      <c r="J21" s="137"/>
      <c r="K21" s="137"/>
      <c r="L21" s="137"/>
      <c r="M21" s="137"/>
      <c r="N21" s="137"/>
    </row>
    <row r="22" spans="1:14" x14ac:dyDescent="0.15">
      <c r="A22" s="176"/>
      <c r="B22" s="15" t="s">
        <v>57</v>
      </c>
      <c r="C22" s="97" t="s">
        <v>59</v>
      </c>
      <c r="D22" s="97" t="s">
        <v>60</v>
      </c>
      <c r="E22" s="97" t="s">
        <v>61</v>
      </c>
      <c r="F22" s="97" t="s">
        <v>62</v>
      </c>
      <c r="G22" s="97" t="s">
        <v>63</v>
      </c>
      <c r="H22" s="97" t="s">
        <v>64</v>
      </c>
      <c r="I22" s="97" t="s">
        <v>65</v>
      </c>
      <c r="J22" s="97" t="s">
        <v>66</v>
      </c>
      <c r="K22" s="97" t="s">
        <v>67</v>
      </c>
      <c r="L22" s="97" t="s">
        <v>68</v>
      </c>
      <c r="M22" s="97" t="s">
        <v>69</v>
      </c>
      <c r="N22" s="97" t="s">
        <v>70</v>
      </c>
    </row>
    <row r="23" spans="1:14" ht="14" thickBot="1" x14ac:dyDescent="0.2">
      <c r="A23" s="177"/>
      <c r="B23" s="8" t="s">
        <v>4</v>
      </c>
      <c r="C23" s="25">
        <f t="shared" ref="C23:H23" si="1">(C18-C17)*$C12*100</f>
        <v>7.84</v>
      </c>
      <c r="D23" s="25">
        <f t="shared" si="1"/>
        <v>14.373333333333333</v>
      </c>
      <c r="E23" s="25">
        <f t="shared" si="1"/>
        <v>13.066666666666674</v>
      </c>
      <c r="F23" s="25">
        <f t="shared" si="1"/>
        <v>-7.8399999999999954</v>
      </c>
      <c r="G23" s="25">
        <f t="shared" si="1"/>
        <v>-36.586666666666659</v>
      </c>
      <c r="H23" s="25">
        <f t="shared" si="1"/>
        <v>-33.973333333333308</v>
      </c>
      <c r="I23" s="25"/>
      <c r="J23" s="25"/>
      <c r="K23" s="25"/>
      <c r="L23" s="25"/>
      <c r="M23" s="25"/>
      <c r="N23" s="25"/>
    </row>
  </sheetData>
  <mergeCells count="1">
    <mergeCell ref="A21:A23"/>
  </mergeCells>
  <phoneticPr fontId="1" type="noConversion"/>
  <pageMargins left="0.75" right="0.75" top="1" bottom="1" header="0.5" footer="0.5"/>
  <pageSetup paperSize="9" orientation="portrait" verticalDpi="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1CF41F37877404499478C86F2E0EDEE6" ma:contentTypeVersion="0" ma:contentTypeDescription="Luo uusi asiakirja." ma:contentTypeScope="" ma:versionID="bd32a6294b49dc23a234c97706828ef6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7e0100cabb18a25d4bc9820569b44ec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70A8195-79B7-4C0B-A41D-B7FBFBA6E20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F699DD32-EAC7-4018-9AF2-C3DBE6C9B658}">
  <ds:schemaRefs>
    <ds:schemaRef ds:uri="http://purl.org/dc/terms/"/>
    <ds:schemaRef ds:uri="http://purl.org/dc/elements/1.1/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FFFD6C33-6379-4383-BE0F-778BCED19C0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Yhteenveto</vt:lpstr>
      <vt:lpstr>Perustiedot</vt:lpstr>
      <vt:lpstr>Työmäärät ja kustannukset</vt:lpstr>
      <vt:lpstr>Hankkeen valmiusasteen seuranta</vt:lpstr>
    </vt:vector>
  </TitlesOfParts>
  <Company>IBM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Anna-Maria Kapanen</dc:creator>
  <cp:lastModifiedBy>Microsoft Office User</cp:lastModifiedBy>
  <dcterms:created xsi:type="dcterms:W3CDTF">2009-02-09T09:15:32Z</dcterms:created>
  <dcterms:modified xsi:type="dcterms:W3CDTF">2017-06-16T10:43:56Z</dcterms:modified>
</cp:coreProperties>
</file>