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000000. KEHMET OHJELMA\zz. Kehmet-pohjat-ja-ohjedokumentit\"/>
    </mc:Choice>
  </mc:AlternateContent>
  <bookViews>
    <workbookView xWindow="0" yWindow="0" windowWidth="21105" windowHeight="10005" tabRatio="485"/>
  </bookViews>
  <sheets>
    <sheet name="0. Etusivu" sheetId="1" r:id="rId1"/>
    <sheet name="1. Vertailu" sheetId="8" r:id="rId2"/>
    <sheet name="2. Nykytila jatkuu" sheetId="3" r:id="rId3"/>
    <sheet name="3.1 Vaihtoehto A" sheetId="6" r:id="rId4"/>
    <sheet name="3.2 Vaihtoehto B" sheetId="12" r:id="rId5"/>
    <sheet name="3.3 Vaihtoehto C" sheetId="13" r:id="rId6"/>
    <sheet name="3.4 Vaihtoehto D" sheetId="14" r:id="rId7"/>
    <sheet name="4. Parametrit" sheetId="2" r:id="rId8"/>
    <sheet name="5. Perustiedot, versiohistoria" sheetId="11" r:id="rId9"/>
  </sheets>
  <calcPr calcId="162913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17" i="8" l="1"/>
  <c r="P107" i="8"/>
  <c r="P97" i="8"/>
  <c r="P86" i="8"/>
  <c r="P76" i="8"/>
  <c r="P66" i="8"/>
  <c r="P55" i="8"/>
  <c r="P45" i="8"/>
  <c r="P35" i="8"/>
  <c r="P24" i="8"/>
  <c r="P14" i="8"/>
  <c r="P4" i="8"/>
  <c r="B1" i="14"/>
  <c r="B18" i="1"/>
  <c r="B1" i="13"/>
  <c r="B17" i="1"/>
  <c r="M8" i="14"/>
  <c r="M14" i="14"/>
  <c r="M19" i="14"/>
  <c r="M24" i="14"/>
  <c r="M27" i="14"/>
  <c r="M99" i="8"/>
  <c r="M35" i="14"/>
  <c r="M40" i="14"/>
  <c r="M46" i="14"/>
  <c r="M60" i="14"/>
  <c r="M63" i="14"/>
  <c r="M100" i="8"/>
  <c r="L8" i="14"/>
  <c r="L14" i="14"/>
  <c r="L19" i="14"/>
  <c r="L24" i="14"/>
  <c r="L27" i="14"/>
  <c r="L99" i="8"/>
  <c r="L35" i="14"/>
  <c r="L40" i="14"/>
  <c r="L46" i="14"/>
  <c r="L60" i="14"/>
  <c r="L63" i="14"/>
  <c r="L100" i="8"/>
  <c r="K8" i="14"/>
  <c r="K14" i="14"/>
  <c r="K19" i="14"/>
  <c r="K24" i="14"/>
  <c r="K27" i="14"/>
  <c r="K99" i="8"/>
  <c r="K35" i="14"/>
  <c r="K40" i="14"/>
  <c r="K46" i="14"/>
  <c r="K60" i="14"/>
  <c r="K63" i="14"/>
  <c r="K100" i="8"/>
  <c r="J8" i="14"/>
  <c r="J14" i="14"/>
  <c r="J19" i="14"/>
  <c r="J24" i="14"/>
  <c r="J27" i="14"/>
  <c r="J99" i="8"/>
  <c r="J35" i="14"/>
  <c r="J40" i="14"/>
  <c r="J46" i="14"/>
  <c r="J60" i="14"/>
  <c r="J63" i="14"/>
  <c r="J100" i="8"/>
  <c r="I8" i="14"/>
  <c r="I14" i="14"/>
  <c r="I19" i="14"/>
  <c r="I24" i="14"/>
  <c r="I27" i="14"/>
  <c r="I99" i="8"/>
  <c r="I35" i="14"/>
  <c r="I40" i="14"/>
  <c r="I46" i="14"/>
  <c r="I60" i="14"/>
  <c r="I63" i="14"/>
  <c r="I100" i="8"/>
  <c r="H8" i="14"/>
  <c r="H14" i="14"/>
  <c r="H19" i="14"/>
  <c r="H24" i="14"/>
  <c r="H27" i="14"/>
  <c r="H99" i="8"/>
  <c r="H35" i="14"/>
  <c r="H40" i="14"/>
  <c r="H46" i="14"/>
  <c r="H60" i="14"/>
  <c r="H63" i="14"/>
  <c r="H100" i="8"/>
  <c r="G8" i="14"/>
  <c r="G14" i="14"/>
  <c r="G19" i="14"/>
  <c r="G24" i="14"/>
  <c r="G27" i="14"/>
  <c r="G99" i="8"/>
  <c r="G35" i="14"/>
  <c r="G40" i="14"/>
  <c r="G46" i="14"/>
  <c r="G60" i="14"/>
  <c r="G63" i="14"/>
  <c r="G100" i="8"/>
  <c r="F8" i="14"/>
  <c r="F14" i="14"/>
  <c r="F19" i="14"/>
  <c r="F24" i="14"/>
  <c r="F27" i="14"/>
  <c r="F99" i="8"/>
  <c r="F35" i="14"/>
  <c r="F40" i="14"/>
  <c r="F46" i="14"/>
  <c r="F60" i="14"/>
  <c r="F63" i="14"/>
  <c r="F100" i="8"/>
  <c r="E8" i="14"/>
  <c r="E14" i="14"/>
  <c r="E19" i="14"/>
  <c r="E24" i="14"/>
  <c r="E27" i="14"/>
  <c r="E99" i="8"/>
  <c r="E35" i="14"/>
  <c r="E40" i="14"/>
  <c r="E46" i="14"/>
  <c r="E60" i="14"/>
  <c r="E63" i="14"/>
  <c r="E100" i="8"/>
  <c r="D8" i="14"/>
  <c r="D14" i="14"/>
  <c r="D19" i="14"/>
  <c r="D24" i="14"/>
  <c r="D27" i="14"/>
  <c r="D99" i="8"/>
  <c r="D35" i="14"/>
  <c r="D40" i="14"/>
  <c r="D46" i="14"/>
  <c r="D60" i="14"/>
  <c r="D63" i="14"/>
  <c r="D100" i="8"/>
  <c r="C8" i="14"/>
  <c r="C14" i="14"/>
  <c r="C19" i="14"/>
  <c r="C24" i="14"/>
  <c r="C27" i="14"/>
  <c r="C99" i="8"/>
  <c r="C35" i="14"/>
  <c r="C40" i="14"/>
  <c r="C46" i="14"/>
  <c r="C60" i="14"/>
  <c r="C63" i="14"/>
  <c r="C100" i="8"/>
  <c r="C101" i="8"/>
  <c r="D101" i="8"/>
  <c r="E101" i="8"/>
  <c r="F101" i="8"/>
  <c r="G101" i="8"/>
  <c r="H101" i="8"/>
  <c r="I101" i="8"/>
  <c r="J101" i="8"/>
  <c r="K101" i="8"/>
  <c r="L101" i="8"/>
  <c r="M101" i="8"/>
  <c r="M72" i="14"/>
  <c r="M78" i="14"/>
  <c r="M84" i="14"/>
  <c r="M89" i="14"/>
  <c r="M92" i="14"/>
  <c r="M105" i="8"/>
  <c r="L72" i="14"/>
  <c r="L78" i="14"/>
  <c r="L84" i="14"/>
  <c r="L89" i="14"/>
  <c r="L92" i="14"/>
  <c r="L105" i="8"/>
  <c r="K72" i="14"/>
  <c r="K78" i="14"/>
  <c r="K84" i="14"/>
  <c r="K89" i="14"/>
  <c r="K92" i="14"/>
  <c r="K105" i="8"/>
  <c r="J72" i="14"/>
  <c r="J78" i="14"/>
  <c r="J84" i="14"/>
  <c r="J89" i="14"/>
  <c r="J92" i="14"/>
  <c r="J105" i="8"/>
  <c r="I72" i="14"/>
  <c r="I78" i="14"/>
  <c r="I84" i="14"/>
  <c r="I89" i="14"/>
  <c r="I92" i="14"/>
  <c r="I105" i="8"/>
  <c r="H72" i="14"/>
  <c r="H78" i="14"/>
  <c r="H84" i="14"/>
  <c r="H89" i="14"/>
  <c r="H92" i="14"/>
  <c r="H105" i="8"/>
  <c r="G72" i="14"/>
  <c r="G78" i="14"/>
  <c r="G84" i="14"/>
  <c r="G89" i="14"/>
  <c r="G92" i="14"/>
  <c r="G105" i="8"/>
  <c r="F72" i="14"/>
  <c r="F78" i="14"/>
  <c r="F84" i="14"/>
  <c r="F89" i="14"/>
  <c r="F92" i="14"/>
  <c r="F105" i="8"/>
  <c r="E72" i="14"/>
  <c r="E78" i="14"/>
  <c r="E84" i="14"/>
  <c r="E89" i="14"/>
  <c r="E92" i="14"/>
  <c r="E105" i="8"/>
  <c r="D72" i="14"/>
  <c r="D78" i="14"/>
  <c r="D84" i="14"/>
  <c r="D89" i="14"/>
  <c r="D92" i="14"/>
  <c r="D105" i="8"/>
  <c r="C72" i="14"/>
  <c r="C78" i="14"/>
  <c r="C84" i="14"/>
  <c r="C89" i="14"/>
  <c r="C92" i="14"/>
  <c r="C105" i="8"/>
  <c r="C106" i="8"/>
  <c r="D106" i="8"/>
  <c r="E106" i="8"/>
  <c r="F106" i="8"/>
  <c r="G106" i="8"/>
  <c r="H106" i="8"/>
  <c r="I106" i="8"/>
  <c r="J106" i="8"/>
  <c r="K106" i="8"/>
  <c r="L106" i="8"/>
  <c r="M106" i="8"/>
  <c r="M108" i="8"/>
  <c r="L108" i="8"/>
  <c r="K108" i="8"/>
  <c r="J108" i="8"/>
  <c r="I108" i="8"/>
  <c r="H108" i="8"/>
  <c r="G108" i="8"/>
  <c r="F108" i="8"/>
  <c r="E108" i="8"/>
  <c r="D108" i="8"/>
  <c r="C108" i="8"/>
  <c r="M8" i="13"/>
  <c r="M14" i="13"/>
  <c r="M19" i="13"/>
  <c r="M24" i="13"/>
  <c r="M27" i="13"/>
  <c r="M68" i="8"/>
  <c r="M35" i="13"/>
  <c r="M40" i="13"/>
  <c r="M46" i="13"/>
  <c r="M60" i="13"/>
  <c r="M63" i="13"/>
  <c r="M69" i="8"/>
  <c r="L8" i="13"/>
  <c r="L14" i="13"/>
  <c r="L19" i="13"/>
  <c r="L24" i="13"/>
  <c r="L27" i="13"/>
  <c r="L68" i="8"/>
  <c r="L35" i="13"/>
  <c r="L40" i="13"/>
  <c r="L46" i="13"/>
  <c r="L60" i="13"/>
  <c r="L63" i="13"/>
  <c r="L69" i="8"/>
  <c r="K8" i="13"/>
  <c r="K14" i="13"/>
  <c r="K19" i="13"/>
  <c r="K24" i="13"/>
  <c r="K27" i="13"/>
  <c r="K68" i="8"/>
  <c r="K35" i="13"/>
  <c r="K40" i="13"/>
  <c r="K46" i="13"/>
  <c r="K60" i="13"/>
  <c r="K63" i="13"/>
  <c r="K69" i="8"/>
  <c r="J8" i="13"/>
  <c r="J14" i="13"/>
  <c r="J19" i="13"/>
  <c r="J24" i="13"/>
  <c r="J27" i="13"/>
  <c r="J68" i="8"/>
  <c r="J35" i="13"/>
  <c r="J40" i="13"/>
  <c r="J46" i="13"/>
  <c r="J60" i="13"/>
  <c r="J63" i="13"/>
  <c r="J69" i="8"/>
  <c r="I8" i="13"/>
  <c r="I14" i="13"/>
  <c r="I19" i="13"/>
  <c r="I24" i="13"/>
  <c r="I27" i="13"/>
  <c r="I68" i="8"/>
  <c r="I35" i="13"/>
  <c r="I40" i="13"/>
  <c r="I46" i="13"/>
  <c r="I60" i="13"/>
  <c r="I63" i="13"/>
  <c r="I69" i="8"/>
  <c r="H8" i="13"/>
  <c r="H14" i="13"/>
  <c r="H19" i="13"/>
  <c r="H24" i="13"/>
  <c r="H27" i="13"/>
  <c r="H68" i="8"/>
  <c r="H35" i="13"/>
  <c r="H40" i="13"/>
  <c r="H46" i="13"/>
  <c r="H60" i="13"/>
  <c r="H63" i="13"/>
  <c r="H69" i="8"/>
  <c r="G8" i="13"/>
  <c r="G14" i="13"/>
  <c r="G19" i="13"/>
  <c r="G24" i="13"/>
  <c r="G27" i="13"/>
  <c r="G68" i="8"/>
  <c r="G35" i="13"/>
  <c r="G40" i="13"/>
  <c r="G46" i="13"/>
  <c r="G60" i="13"/>
  <c r="G63" i="13"/>
  <c r="G69" i="8"/>
  <c r="F8" i="13"/>
  <c r="F14" i="13"/>
  <c r="F19" i="13"/>
  <c r="F24" i="13"/>
  <c r="F27" i="13"/>
  <c r="F68" i="8"/>
  <c r="F35" i="13"/>
  <c r="F40" i="13"/>
  <c r="F46" i="13"/>
  <c r="F60" i="13"/>
  <c r="F63" i="13"/>
  <c r="F69" i="8"/>
  <c r="E8" i="13"/>
  <c r="E14" i="13"/>
  <c r="E19" i="13"/>
  <c r="E24" i="13"/>
  <c r="E27" i="13"/>
  <c r="E68" i="8"/>
  <c r="E35" i="13"/>
  <c r="E40" i="13"/>
  <c r="E46" i="13"/>
  <c r="E60" i="13"/>
  <c r="E63" i="13"/>
  <c r="E69" i="8"/>
  <c r="D8" i="13"/>
  <c r="D14" i="13"/>
  <c r="D19" i="13"/>
  <c r="D24" i="13"/>
  <c r="D27" i="13"/>
  <c r="D68" i="8"/>
  <c r="D35" i="13"/>
  <c r="D40" i="13"/>
  <c r="D46" i="13"/>
  <c r="D60" i="13"/>
  <c r="D63" i="13"/>
  <c r="D69" i="8"/>
  <c r="C8" i="13"/>
  <c r="C14" i="13"/>
  <c r="C19" i="13"/>
  <c r="C24" i="13"/>
  <c r="C27" i="13"/>
  <c r="C68" i="8"/>
  <c r="C35" i="13"/>
  <c r="C40" i="13"/>
  <c r="C46" i="13"/>
  <c r="C60" i="13"/>
  <c r="C63" i="13"/>
  <c r="C69" i="8"/>
  <c r="C70" i="8"/>
  <c r="D70" i="8"/>
  <c r="E70" i="8"/>
  <c r="F70" i="8"/>
  <c r="G70" i="8"/>
  <c r="H70" i="8"/>
  <c r="I70" i="8"/>
  <c r="J70" i="8"/>
  <c r="K70" i="8"/>
  <c r="L70" i="8"/>
  <c r="M70" i="8"/>
  <c r="M72" i="13"/>
  <c r="M78" i="13"/>
  <c r="M84" i="13"/>
  <c r="M89" i="13"/>
  <c r="M92" i="13"/>
  <c r="M74" i="8"/>
  <c r="L72" i="13"/>
  <c r="L78" i="13"/>
  <c r="L84" i="13"/>
  <c r="L89" i="13"/>
  <c r="L92" i="13"/>
  <c r="L74" i="8"/>
  <c r="K72" i="13"/>
  <c r="K78" i="13"/>
  <c r="K84" i="13"/>
  <c r="K89" i="13"/>
  <c r="K92" i="13"/>
  <c r="K74" i="8"/>
  <c r="J72" i="13"/>
  <c r="J78" i="13"/>
  <c r="J84" i="13"/>
  <c r="J89" i="13"/>
  <c r="J92" i="13"/>
  <c r="J74" i="8"/>
  <c r="I72" i="13"/>
  <c r="I78" i="13"/>
  <c r="I84" i="13"/>
  <c r="I89" i="13"/>
  <c r="I92" i="13"/>
  <c r="I74" i="8"/>
  <c r="H72" i="13"/>
  <c r="H78" i="13"/>
  <c r="H84" i="13"/>
  <c r="H89" i="13"/>
  <c r="H92" i="13"/>
  <c r="H74" i="8"/>
  <c r="G72" i="13"/>
  <c r="G78" i="13"/>
  <c r="G84" i="13"/>
  <c r="G89" i="13"/>
  <c r="G92" i="13"/>
  <c r="G74" i="8"/>
  <c r="F72" i="13"/>
  <c r="F78" i="13"/>
  <c r="F84" i="13"/>
  <c r="F89" i="13"/>
  <c r="F92" i="13"/>
  <c r="F74" i="8"/>
  <c r="E72" i="13"/>
  <c r="E78" i="13"/>
  <c r="E84" i="13"/>
  <c r="E89" i="13"/>
  <c r="E92" i="13"/>
  <c r="E74" i="8"/>
  <c r="D72" i="13"/>
  <c r="D78" i="13"/>
  <c r="D84" i="13"/>
  <c r="D89" i="13"/>
  <c r="D92" i="13"/>
  <c r="D74" i="8"/>
  <c r="C72" i="13"/>
  <c r="C78" i="13"/>
  <c r="C84" i="13"/>
  <c r="C89" i="13"/>
  <c r="C92" i="13"/>
  <c r="C74" i="8"/>
  <c r="C75" i="8"/>
  <c r="D75" i="8"/>
  <c r="E75" i="8"/>
  <c r="F75" i="8"/>
  <c r="G75" i="8"/>
  <c r="H75" i="8"/>
  <c r="I75" i="8"/>
  <c r="J75" i="8"/>
  <c r="K75" i="8"/>
  <c r="L75" i="8"/>
  <c r="M75" i="8"/>
  <c r="M77" i="8"/>
  <c r="L77" i="8"/>
  <c r="K77" i="8"/>
  <c r="J77" i="8"/>
  <c r="I77" i="8"/>
  <c r="H77" i="8"/>
  <c r="G77" i="8"/>
  <c r="F77" i="8"/>
  <c r="E77" i="8"/>
  <c r="D77" i="8"/>
  <c r="C77" i="8"/>
  <c r="M8" i="12"/>
  <c r="M14" i="12"/>
  <c r="M19" i="12"/>
  <c r="M24" i="12"/>
  <c r="M27" i="12"/>
  <c r="M37" i="8"/>
  <c r="M35" i="12"/>
  <c r="M40" i="12"/>
  <c r="M46" i="12"/>
  <c r="M60" i="12"/>
  <c r="M63" i="12"/>
  <c r="M38" i="8"/>
  <c r="L8" i="12"/>
  <c r="L14" i="12"/>
  <c r="L19" i="12"/>
  <c r="L24" i="12"/>
  <c r="L27" i="12"/>
  <c r="L37" i="8"/>
  <c r="L35" i="12"/>
  <c r="L40" i="12"/>
  <c r="L46" i="12"/>
  <c r="L60" i="12"/>
  <c r="L63" i="12"/>
  <c r="L38" i="8"/>
  <c r="K8" i="12"/>
  <c r="K14" i="12"/>
  <c r="K19" i="12"/>
  <c r="K24" i="12"/>
  <c r="K27" i="12"/>
  <c r="K37" i="8"/>
  <c r="K35" i="12"/>
  <c r="K40" i="12"/>
  <c r="K46" i="12"/>
  <c r="K60" i="12"/>
  <c r="K63" i="12"/>
  <c r="K38" i="8"/>
  <c r="J8" i="12"/>
  <c r="J14" i="12"/>
  <c r="J19" i="12"/>
  <c r="J24" i="12"/>
  <c r="J27" i="12"/>
  <c r="J37" i="8"/>
  <c r="J35" i="12"/>
  <c r="J40" i="12"/>
  <c r="J46" i="12"/>
  <c r="J60" i="12"/>
  <c r="J63" i="12"/>
  <c r="J38" i="8"/>
  <c r="I8" i="12"/>
  <c r="I14" i="12"/>
  <c r="I19" i="12"/>
  <c r="I24" i="12"/>
  <c r="I27" i="12"/>
  <c r="I37" i="8"/>
  <c r="I35" i="12"/>
  <c r="I40" i="12"/>
  <c r="I46" i="12"/>
  <c r="I60" i="12"/>
  <c r="I63" i="12"/>
  <c r="I38" i="8"/>
  <c r="H8" i="12"/>
  <c r="H14" i="12"/>
  <c r="H19" i="12"/>
  <c r="H24" i="12"/>
  <c r="H27" i="12"/>
  <c r="H37" i="8"/>
  <c r="H35" i="12"/>
  <c r="H40" i="12"/>
  <c r="H46" i="12"/>
  <c r="H60" i="12"/>
  <c r="H63" i="12"/>
  <c r="H38" i="8"/>
  <c r="G8" i="12"/>
  <c r="G14" i="12"/>
  <c r="G19" i="12"/>
  <c r="G24" i="12"/>
  <c r="G27" i="12"/>
  <c r="G37" i="8"/>
  <c r="G35" i="12"/>
  <c r="G40" i="12"/>
  <c r="G46" i="12"/>
  <c r="G60" i="12"/>
  <c r="G63" i="12"/>
  <c r="G38" i="8"/>
  <c r="F8" i="12"/>
  <c r="F14" i="12"/>
  <c r="F19" i="12"/>
  <c r="F24" i="12"/>
  <c r="F27" i="12"/>
  <c r="F37" i="8"/>
  <c r="F35" i="12"/>
  <c r="F40" i="12"/>
  <c r="F46" i="12"/>
  <c r="F60" i="12"/>
  <c r="F63" i="12"/>
  <c r="F38" i="8"/>
  <c r="E8" i="12"/>
  <c r="E14" i="12"/>
  <c r="E19" i="12"/>
  <c r="E24" i="12"/>
  <c r="E27" i="12"/>
  <c r="E37" i="8"/>
  <c r="E35" i="12"/>
  <c r="E40" i="12"/>
  <c r="E46" i="12"/>
  <c r="E60" i="12"/>
  <c r="E63" i="12"/>
  <c r="E38" i="8"/>
  <c r="D8" i="12"/>
  <c r="D14" i="12"/>
  <c r="D19" i="12"/>
  <c r="D24" i="12"/>
  <c r="D27" i="12"/>
  <c r="D37" i="8"/>
  <c r="D35" i="12"/>
  <c r="D40" i="12"/>
  <c r="D46" i="12"/>
  <c r="D60" i="12"/>
  <c r="D63" i="12"/>
  <c r="D38" i="8"/>
  <c r="C8" i="12"/>
  <c r="C14" i="12"/>
  <c r="C19" i="12"/>
  <c r="C24" i="12"/>
  <c r="C27" i="12"/>
  <c r="C37" i="8"/>
  <c r="C35" i="12"/>
  <c r="C40" i="12"/>
  <c r="C46" i="12"/>
  <c r="C60" i="12"/>
  <c r="C63" i="12"/>
  <c r="C38" i="8"/>
  <c r="C39" i="8"/>
  <c r="D39" i="8"/>
  <c r="E39" i="8"/>
  <c r="F39" i="8"/>
  <c r="G39" i="8"/>
  <c r="H39" i="8"/>
  <c r="I39" i="8"/>
  <c r="J39" i="8"/>
  <c r="K39" i="8"/>
  <c r="L39" i="8"/>
  <c r="M39" i="8"/>
  <c r="M72" i="12"/>
  <c r="M78" i="12"/>
  <c r="M84" i="12"/>
  <c r="M89" i="12"/>
  <c r="M92" i="12"/>
  <c r="M43" i="8"/>
  <c r="L72" i="12"/>
  <c r="L78" i="12"/>
  <c r="L84" i="12"/>
  <c r="L89" i="12"/>
  <c r="L92" i="12"/>
  <c r="L43" i="8"/>
  <c r="K72" i="12"/>
  <c r="K78" i="12"/>
  <c r="K84" i="12"/>
  <c r="K89" i="12"/>
  <c r="K92" i="12"/>
  <c r="K43" i="8"/>
  <c r="J72" i="12"/>
  <c r="J78" i="12"/>
  <c r="J84" i="12"/>
  <c r="J89" i="12"/>
  <c r="J92" i="12"/>
  <c r="J43" i="8"/>
  <c r="I72" i="12"/>
  <c r="I78" i="12"/>
  <c r="I84" i="12"/>
  <c r="I89" i="12"/>
  <c r="I92" i="12"/>
  <c r="I43" i="8"/>
  <c r="H72" i="12"/>
  <c r="H78" i="12"/>
  <c r="H84" i="12"/>
  <c r="H89" i="12"/>
  <c r="H92" i="12"/>
  <c r="H43" i="8"/>
  <c r="G72" i="12"/>
  <c r="G78" i="12"/>
  <c r="G84" i="12"/>
  <c r="G89" i="12"/>
  <c r="G92" i="12"/>
  <c r="G43" i="8"/>
  <c r="F72" i="12"/>
  <c r="F78" i="12"/>
  <c r="F84" i="12"/>
  <c r="F89" i="12"/>
  <c r="F92" i="12"/>
  <c r="F43" i="8"/>
  <c r="E72" i="12"/>
  <c r="E78" i="12"/>
  <c r="E84" i="12"/>
  <c r="E89" i="12"/>
  <c r="E92" i="12"/>
  <c r="E43" i="8"/>
  <c r="D72" i="12"/>
  <c r="D78" i="12"/>
  <c r="D84" i="12"/>
  <c r="D89" i="12"/>
  <c r="D92" i="12"/>
  <c r="D43" i="8"/>
  <c r="C72" i="12"/>
  <c r="C78" i="12"/>
  <c r="C84" i="12"/>
  <c r="C89" i="12"/>
  <c r="C92" i="12"/>
  <c r="C43" i="8"/>
  <c r="C44" i="8"/>
  <c r="D44" i="8"/>
  <c r="E44" i="8"/>
  <c r="F44" i="8"/>
  <c r="G44" i="8"/>
  <c r="H44" i="8"/>
  <c r="I44" i="8"/>
  <c r="J44" i="8"/>
  <c r="K44" i="8"/>
  <c r="L44" i="8"/>
  <c r="M44" i="8"/>
  <c r="M46" i="8"/>
  <c r="L46" i="8"/>
  <c r="K46" i="8"/>
  <c r="J46" i="8"/>
  <c r="I46" i="8"/>
  <c r="H46" i="8"/>
  <c r="G46" i="8"/>
  <c r="F46" i="8"/>
  <c r="E46" i="8"/>
  <c r="D46" i="8"/>
  <c r="C46" i="8"/>
  <c r="E8" i="6"/>
  <c r="E14" i="6"/>
  <c r="E19" i="6"/>
  <c r="E24" i="6"/>
  <c r="E27" i="6"/>
  <c r="E6" i="8"/>
  <c r="E35" i="6"/>
  <c r="E40" i="6"/>
  <c r="E46" i="6"/>
  <c r="E60" i="6"/>
  <c r="E63" i="6"/>
  <c r="E7" i="8"/>
  <c r="D8" i="6"/>
  <c r="D14" i="6"/>
  <c r="D19" i="6"/>
  <c r="D24" i="6"/>
  <c r="D27" i="6"/>
  <c r="D6" i="8"/>
  <c r="D35" i="6"/>
  <c r="D40" i="6"/>
  <c r="D46" i="6"/>
  <c r="D60" i="6"/>
  <c r="D63" i="6"/>
  <c r="D7" i="8"/>
  <c r="C8" i="6"/>
  <c r="C14" i="6"/>
  <c r="C19" i="6"/>
  <c r="C24" i="6"/>
  <c r="C27" i="6"/>
  <c r="C6" i="8"/>
  <c r="C35" i="6"/>
  <c r="C40" i="6"/>
  <c r="C46" i="6"/>
  <c r="C60" i="6"/>
  <c r="C63" i="6"/>
  <c r="C7" i="8"/>
  <c r="C8" i="8"/>
  <c r="D8" i="8"/>
  <c r="E8" i="8"/>
  <c r="E72" i="6"/>
  <c r="E78" i="6"/>
  <c r="E84" i="6"/>
  <c r="E89" i="6"/>
  <c r="E92" i="6"/>
  <c r="E12" i="8"/>
  <c r="D72" i="6"/>
  <c r="D78" i="6"/>
  <c r="D84" i="6"/>
  <c r="D89" i="6"/>
  <c r="D92" i="6"/>
  <c r="D12" i="8"/>
  <c r="C72" i="6"/>
  <c r="C77" i="6"/>
  <c r="C78" i="6"/>
  <c r="C84" i="6"/>
  <c r="C89" i="6"/>
  <c r="C92" i="6"/>
  <c r="C12" i="8"/>
  <c r="C13" i="8"/>
  <c r="D13" i="8"/>
  <c r="E13" i="8"/>
  <c r="E15" i="8"/>
  <c r="F8" i="6"/>
  <c r="F14" i="6"/>
  <c r="F19" i="6"/>
  <c r="F24" i="6"/>
  <c r="F27" i="6"/>
  <c r="F6" i="8"/>
  <c r="F35" i="6"/>
  <c r="F40" i="6"/>
  <c r="F46" i="6"/>
  <c r="F60" i="6"/>
  <c r="F63" i="6"/>
  <c r="F7" i="8"/>
  <c r="F8" i="8"/>
  <c r="F72" i="6"/>
  <c r="F78" i="6"/>
  <c r="F84" i="6"/>
  <c r="F89" i="6"/>
  <c r="F92" i="6"/>
  <c r="F12" i="8"/>
  <c r="F13" i="8"/>
  <c r="F15" i="8"/>
  <c r="G8" i="6"/>
  <c r="G14" i="6"/>
  <c r="G19" i="6"/>
  <c r="G24" i="6"/>
  <c r="G27" i="6"/>
  <c r="G6" i="8"/>
  <c r="G35" i="6"/>
  <c r="G40" i="6"/>
  <c r="G46" i="6"/>
  <c r="G60" i="6"/>
  <c r="G63" i="6"/>
  <c r="G7" i="8"/>
  <c r="G8" i="8"/>
  <c r="G72" i="6"/>
  <c r="G78" i="6"/>
  <c r="G84" i="6"/>
  <c r="G89" i="6"/>
  <c r="G92" i="6"/>
  <c r="G12" i="8"/>
  <c r="G13" i="8"/>
  <c r="G15" i="8"/>
  <c r="H8" i="6"/>
  <c r="H14" i="6"/>
  <c r="H19" i="6"/>
  <c r="H24" i="6"/>
  <c r="H27" i="6"/>
  <c r="H6" i="8"/>
  <c r="H35" i="6"/>
  <c r="H40" i="6"/>
  <c r="H46" i="6"/>
  <c r="H60" i="6"/>
  <c r="H63" i="6"/>
  <c r="H7" i="8"/>
  <c r="H8" i="8"/>
  <c r="H72" i="6"/>
  <c r="H78" i="6"/>
  <c r="H84" i="6"/>
  <c r="H89" i="6"/>
  <c r="H92" i="6"/>
  <c r="H12" i="8"/>
  <c r="H13" i="8"/>
  <c r="H15" i="8"/>
  <c r="I8" i="6"/>
  <c r="I14" i="6"/>
  <c r="I19" i="6"/>
  <c r="I24" i="6"/>
  <c r="I27" i="6"/>
  <c r="I6" i="8"/>
  <c r="I35" i="6"/>
  <c r="I40" i="6"/>
  <c r="I46" i="6"/>
  <c r="I60" i="6"/>
  <c r="I63" i="6"/>
  <c r="I7" i="8"/>
  <c r="I8" i="8"/>
  <c r="I72" i="6"/>
  <c r="I78" i="6"/>
  <c r="I84" i="6"/>
  <c r="I89" i="6"/>
  <c r="I92" i="6"/>
  <c r="I12" i="8"/>
  <c r="I13" i="8"/>
  <c r="I15" i="8"/>
  <c r="J8" i="6"/>
  <c r="J14" i="6"/>
  <c r="J19" i="6"/>
  <c r="J24" i="6"/>
  <c r="J27" i="6"/>
  <c r="J6" i="8"/>
  <c r="J35" i="6"/>
  <c r="J40" i="6"/>
  <c r="J46" i="6"/>
  <c r="J60" i="6"/>
  <c r="J63" i="6"/>
  <c r="J7" i="8"/>
  <c r="J8" i="8"/>
  <c r="J72" i="6"/>
  <c r="J78" i="6"/>
  <c r="J84" i="6"/>
  <c r="J89" i="6"/>
  <c r="J92" i="6"/>
  <c r="J12" i="8"/>
  <c r="J13" i="8"/>
  <c r="J15" i="8"/>
  <c r="K8" i="6"/>
  <c r="K14" i="6"/>
  <c r="K19" i="6"/>
  <c r="K24" i="6"/>
  <c r="K27" i="6"/>
  <c r="K6" i="8"/>
  <c r="K35" i="6"/>
  <c r="K40" i="6"/>
  <c r="K46" i="6"/>
  <c r="K60" i="6"/>
  <c r="K63" i="6"/>
  <c r="K7" i="8"/>
  <c r="K8" i="8"/>
  <c r="K72" i="6"/>
  <c r="K78" i="6"/>
  <c r="K84" i="6"/>
  <c r="K89" i="6"/>
  <c r="K92" i="6"/>
  <c r="K12" i="8"/>
  <c r="K13" i="8"/>
  <c r="K15" i="8"/>
  <c r="L8" i="6"/>
  <c r="L14" i="6"/>
  <c r="L19" i="6"/>
  <c r="L24" i="6"/>
  <c r="L27" i="6"/>
  <c r="L6" i="8"/>
  <c r="L35" i="6"/>
  <c r="L40" i="6"/>
  <c r="L46" i="6"/>
  <c r="L60" i="6"/>
  <c r="L63" i="6"/>
  <c r="L7" i="8"/>
  <c r="L8" i="8"/>
  <c r="L72" i="6"/>
  <c r="L78" i="6"/>
  <c r="L84" i="6"/>
  <c r="L89" i="6"/>
  <c r="L92" i="6"/>
  <c r="L12" i="8"/>
  <c r="L13" i="8"/>
  <c r="L15" i="8"/>
  <c r="M8" i="6"/>
  <c r="M14" i="6"/>
  <c r="M19" i="6"/>
  <c r="M24" i="6"/>
  <c r="M27" i="6"/>
  <c r="M6" i="8"/>
  <c r="M35" i="6"/>
  <c r="M40" i="6"/>
  <c r="M46" i="6"/>
  <c r="M60" i="6"/>
  <c r="M63" i="6"/>
  <c r="M7" i="8"/>
  <c r="M8" i="8"/>
  <c r="M72" i="6"/>
  <c r="M78" i="6"/>
  <c r="M84" i="6"/>
  <c r="M89" i="6"/>
  <c r="M92" i="6"/>
  <c r="M12" i="8"/>
  <c r="M13" i="8"/>
  <c r="M15" i="8"/>
  <c r="D15" i="8"/>
  <c r="C15" i="8"/>
  <c r="N11" i="14"/>
  <c r="N12" i="14"/>
  <c r="N13" i="14"/>
  <c r="N14" i="14"/>
  <c r="N7" i="14"/>
  <c r="N6" i="14"/>
  <c r="N8" i="14"/>
  <c r="N35" i="3"/>
  <c r="N4" i="3"/>
  <c r="N5" i="3"/>
  <c r="N6" i="3"/>
  <c r="N9" i="3"/>
  <c r="N10" i="3"/>
  <c r="N11" i="3"/>
  <c r="N14" i="3"/>
  <c r="N15" i="3"/>
  <c r="N16" i="3"/>
  <c r="N19" i="3"/>
  <c r="N22" i="3"/>
  <c r="N25" i="3"/>
  <c r="N28" i="3"/>
  <c r="N30" i="3"/>
  <c r="N32" i="3"/>
  <c r="N38" i="3"/>
  <c r="N98" i="8"/>
  <c r="N17" i="14"/>
  <c r="N19" i="14"/>
  <c r="N23" i="14"/>
  <c r="N24" i="14"/>
  <c r="N27" i="14"/>
  <c r="N99" i="8"/>
  <c r="N33" i="14"/>
  <c r="N34" i="14"/>
  <c r="N35" i="14"/>
  <c r="N38" i="14"/>
  <c r="N39" i="14"/>
  <c r="N40" i="14"/>
  <c r="N44" i="14"/>
  <c r="N46" i="14"/>
  <c r="N49" i="14"/>
  <c r="N52" i="14"/>
  <c r="N55" i="14"/>
  <c r="N60" i="14"/>
  <c r="N63" i="14"/>
  <c r="N100" i="8"/>
  <c r="N104" i="8"/>
  <c r="N69" i="14"/>
  <c r="N70" i="14"/>
  <c r="N71" i="14"/>
  <c r="N72" i="14"/>
  <c r="N75" i="14"/>
  <c r="N77" i="14"/>
  <c r="N78" i="14"/>
  <c r="N81" i="14"/>
  <c r="N82" i="14"/>
  <c r="N83" i="14"/>
  <c r="N84" i="14"/>
  <c r="N87" i="14"/>
  <c r="N88" i="14"/>
  <c r="N89" i="14"/>
  <c r="N92" i="14"/>
  <c r="N105" i="8"/>
  <c r="D3" i="3"/>
  <c r="D97" i="8"/>
  <c r="E3" i="3"/>
  <c r="E97" i="8"/>
  <c r="F3" i="3"/>
  <c r="F97" i="8"/>
  <c r="G3" i="3"/>
  <c r="G97" i="8"/>
  <c r="H3" i="3"/>
  <c r="H97" i="8"/>
  <c r="I3" i="3"/>
  <c r="I97" i="8"/>
  <c r="J3" i="3"/>
  <c r="J97" i="8"/>
  <c r="K3" i="3"/>
  <c r="K97" i="8"/>
  <c r="L97" i="8"/>
  <c r="M97" i="8"/>
  <c r="D6" i="3"/>
  <c r="D11" i="3"/>
  <c r="D16" i="3"/>
  <c r="D30" i="3"/>
  <c r="D32" i="3"/>
  <c r="D38" i="3"/>
  <c r="D98" i="8"/>
  <c r="E6" i="3"/>
  <c r="E11" i="3"/>
  <c r="E16" i="3"/>
  <c r="E30" i="3"/>
  <c r="E32" i="3"/>
  <c r="E38" i="3"/>
  <c r="E98" i="8"/>
  <c r="F6" i="3"/>
  <c r="F11" i="3"/>
  <c r="F16" i="3"/>
  <c r="F30" i="3"/>
  <c r="F32" i="3"/>
  <c r="F38" i="3"/>
  <c r="F98" i="8"/>
  <c r="G6" i="3"/>
  <c r="G11" i="3"/>
  <c r="G16" i="3"/>
  <c r="G30" i="3"/>
  <c r="G32" i="3"/>
  <c r="G38" i="3"/>
  <c r="G98" i="8"/>
  <c r="H6" i="3"/>
  <c r="H11" i="3"/>
  <c r="H16" i="3"/>
  <c r="H30" i="3"/>
  <c r="H32" i="3"/>
  <c r="H38" i="3"/>
  <c r="H98" i="8"/>
  <c r="I6" i="3"/>
  <c r="I11" i="3"/>
  <c r="I16" i="3"/>
  <c r="I30" i="3"/>
  <c r="I32" i="3"/>
  <c r="I38" i="3"/>
  <c r="I98" i="8"/>
  <c r="J6" i="3"/>
  <c r="J11" i="3"/>
  <c r="J16" i="3"/>
  <c r="J30" i="3"/>
  <c r="J32" i="3"/>
  <c r="J38" i="3"/>
  <c r="J98" i="8"/>
  <c r="K6" i="3"/>
  <c r="K11" i="3"/>
  <c r="K16" i="3"/>
  <c r="K30" i="3"/>
  <c r="K32" i="3"/>
  <c r="K38" i="3"/>
  <c r="K98" i="8"/>
  <c r="L6" i="3"/>
  <c r="L11" i="3"/>
  <c r="L16" i="3"/>
  <c r="L30" i="3"/>
  <c r="L32" i="3"/>
  <c r="L38" i="3"/>
  <c r="L98" i="8"/>
  <c r="M6" i="3"/>
  <c r="M11" i="3"/>
  <c r="M16" i="3"/>
  <c r="M30" i="3"/>
  <c r="M32" i="3"/>
  <c r="M38" i="3"/>
  <c r="M98" i="8"/>
  <c r="D103" i="8"/>
  <c r="E103" i="8"/>
  <c r="F103" i="8"/>
  <c r="G103" i="8"/>
  <c r="H103" i="8"/>
  <c r="I103" i="8"/>
  <c r="J103" i="8"/>
  <c r="K103" i="8"/>
  <c r="L103" i="8"/>
  <c r="M103" i="8"/>
  <c r="D104" i="8"/>
  <c r="E104" i="8"/>
  <c r="F104" i="8"/>
  <c r="G104" i="8"/>
  <c r="H104" i="8"/>
  <c r="I104" i="8"/>
  <c r="J104" i="8"/>
  <c r="K104" i="8"/>
  <c r="L104" i="8"/>
  <c r="M104" i="8"/>
  <c r="B96" i="8"/>
  <c r="C104" i="8"/>
  <c r="C3" i="3"/>
  <c r="C103" i="8"/>
  <c r="C6" i="3"/>
  <c r="C11" i="3"/>
  <c r="C16" i="3"/>
  <c r="C30" i="3"/>
  <c r="C32" i="3"/>
  <c r="C38" i="3"/>
  <c r="C98" i="8"/>
  <c r="C97" i="8"/>
  <c r="M91" i="14"/>
  <c r="L91" i="14"/>
  <c r="K5" i="14"/>
  <c r="K91" i="14"/>
  <c r="J5" i="14"/>
  <c r="J91" i="14"/>
  <c r="I5" i="14"/>
  <c r="I91" i="14"/>
  <c r="H5" i="14"/>
  <c r="H91" i="14"/>
  <c r="G5" i="14"/>
  <c r="G91" i="14"/>
  <c r="F5" i="14"/>
  <c r="F91" i="14"/>
  <c r="E5" i="14"/>
  <c r="E91" i="14"/>
  <c r="D5" i="14"/>
  <c r="D91" i="14"/>
  <c r="C5" i="14"/>
  <c r="C91" i="14"/>
  <c r="M86" i="14"/>
  <c r="L86" i="14"/>
  <c r="K86" i="14"/>
  <c r="J86" i="14"/>
  <c r="I86" i="14"/>
  <c r="H86" i="14"/>
  <c r="G86" i="14"/>
  <c r="F86" i="14"/>
  <c r="E86" i="14"/>
  <c r="D86" i="14"/>
  <c r="C86" i="14"/>
  <c r="M80" i="14"/>
  <c r="L80" i="14"/>
  <c r="K80" i="14"/>
  <c r="J80" i="14"/>
  <c r="I80" i="14"/>
  <c r="H80" i="14"/>
  <c r="G80" i="14"/>
  <c r="F80" i="14"/>
  <c r="E80" i="14"/>
  <c r="D80" i="14"/>
  <c r="C80" i="14"/>
  <c r="M74" i="14"/>
  <c r="L74" i="14"/>
  <c r="K74" i="14"/>
  <c r="J74" i="14"/>
  <c r="I74" i="14"/>
  <c r="H74" i="14"/>
  <c r="G74" i="14"/>
  <c r="F74" i="14"/>
  <c r="E74" i="14"/>
  <c r="D74" i="14"/>
  <c r="C74" i="14"/>
  <c r="M68" i="14"/>
  <c r="L68" i="14"/>
  <c r="K68" i="14"/>
  <c r="J68" i="14"/>
  <c r="I68" i="14"/>
  <c r="H68" i="14"/>
  <c r="G68" i="14"/>
  <c r="F68" i="14"/>
  <c r="E68" i="14"/>
  <c r="D68" i="14"/>
  <c r="C68" i="14"/>
  <c r="M62" i="14"/>
  <c r="L62" i="14"/>
  <c r="K62" i="14"/>
  <c r="J62" i="14"/>
  <c r="I62" i="14"/>
  <c r="H62" i="14"/>
  <c r="G62" i="14"/>
  <c r="F62" i="14"/>
  <c r="E62" i="14"/>
  <c r="D62" i="14"/>
  <c r="C62" i="14"/>
  <c r="M57" i="14"/>
  <c r="L57" i="14"/>
  <c r="K57" i="14"/>
  <c r="J57" i="14"/>
  <c r="I57" i="14"/>
  <c r="H57" i="14"/>
  <c r="G57" i="14"/>
  <c r="F57" i="14"/>
  <c r="E57" i="14"/>
  <c r="D57" i="14"/>
  <c r="C57" i="14"/>
  <c r="M54" i="14"/>
  <c r="L54" i="14"/>
  <c r="K54" i="14"/>
  <c r="J54" i="14"/>
  <c r="I54" i="14"/>
  <c r="H54" i="14"/>
  <c r="G54" i="14"/>
  <c r="F54" i="14"/>
  <c r="E54" i="14"/>
  <c r="D54" i="14"/>
  <c r="C54" i="14"/>
  <c r="M51" i="14"/>
  <c r="L51" i="14"/>
  <c r="K51" i="14"/>
  <c r="J51" i="14"/>
  <c r="I51" i="14"/>
  <c r="H51" i="14"/>
  <c r="G51" i="14"/>
  <c r="F51" i="14"/>
  <c r="E51" i="14"/>
  <c r="D51" i="14"/>
  <c r="C51" i="14"/>
  <c r="M48" i="14"/>
  <c r="L48" i="14"/>
  <c r="K48" i="14"/>
  <c r="J48" i="14"/>
  <c r="I48" i="14"/>
  <c r="H48" i="14"/>
  <c r="G48" i="14"/>
  <c r="F48" i="14"/>
  <c r="E48" i="14"/>
  <c r="D48" i="14"/>
  <c r="C48" i="14"/>
  <c r="M42" i="14"/>
  <c r="L42" i="14"/>
  <c r="K42" i="14"/>
  <c r="J42" i="14"/>
  <c r="I42" i="14"/>
  <c r="H42" i="14"/>
  <c r="G42" i="14"/>
  <c r="F42" i="14"/>
  <c r="E42" i="14"/>
  <c r="D42" i="14"/>
  <c r="C42" i="14"/>
  <c r="M37" i="14"/>
  <c r="L37" i="14"/>
  <c r="K37" i="14"/>
  <c r="J37" i="14"/>
  <c r="I37" i="14"/>
  <c r="H37" i="14"/>
  <c r="G37" i="14"/>
  <c r="F37" i="14"/>
  <c r="E37" i="14"/>
  <c r="D37" i="14"/>
  <c r="C37" i="14"/>
  <c r="M32" i="14"/>
  <c r="L32" i="14"/>
  <c r="K32" i="14"/>
  <c r="J32" i="14"/>
  <c r="I32" i="14"/>
  <c r="H32" i="14"/>
  <c r="G32" i="14"/>
  <c r="F32" i="14"/>
  <c r="E32" i="14"/>
  <c r="D32" i="14"/>
  <c r="C32" i="14"/>
  <c r="M26" i="14"/>
  <c r="L26" i="14"/>
  <c r="K26" i="14"/>
  <c r="J26" i="14"/>
  <c r="I26" i="14"/>
  <c r="H26" i="14"/>
  <c r="G26" i="14"/>
  <c r="F26" i="14"/>
  <c r="E26" i="14"/>
  <c r="D26" i="14"/>
  <c r="C26" i="14"/>
  <c r="M21" i="14"/>
  <c r="L21" i="14"/>
  <c r="K21" i="14"/>
  <c r="J21" i="14"/>
  <c r="I21" i="14"/>
  <c r="H21" i="14"/>
  <c r="G21" i="14"/>
  <c r="F21" i="14"/>
  <c r="E21" i="14"/>
  <c r="D21" i="14"/>
  <c r="C21" i="14"/>
  <c r="M16" i="14"/>
  <c r="L16" i="14"/>
  <c r="K16" i="14"/>
  <c r="J16" i="14"/>
  <c r="I16" i="14"/>
  <c r="H16" i="14"/>
  <c r="G16" i="14"/>
  <c r="F16" i="14"/>
  <c r="E16" i="14"/>
  <c r="D16" i="14"/>
  <c r="C16" i="14"/>
  <c r="M10" i="14"/>
  <c r="L10" i="14"/>
  <c r="K10" i="14"/>
  <c r="J10" i="14"/>
  <c r="I10" i="14"/>
  <c r="H10" i="14"/>
  <c r="G10" i="14"/>
  <c r="F10" i="14"/>
  <c r="E10" i="14"/>
  <c r="D10" i="14"/>
  <c r="C10" i="14"/>
  <c r="N43" i="6"/>
  <c r="N43" i="12"/>
  <c r="N11" i="13"/>
  <c r="N67" i="8"/>
  <c r="N7" i="13"/>
  <c r="N6" i="13"/>
  <c r="N8" i="13"/>
  <c r="N12" i="13"/>
  <c r="N13" i="13"/>
  <c r="N14" i="13"/>
  <c r="N17" i="13"/>
  <c r="N19" i="13"/>
  <c r="N23" i="13"/>
  <c r="N24" i="13"/>
  <c r="N27" i="13"/>
  <c r="N68" i="8"/>
  <c r="N33" i="13"/>
  <c r="N34" i="13"/>
  <c r="N35" i="13"/>
  <c r="N38" i="13"/>
  <c r="N39" i="13"/>
  <c r="N40" i="13"/>
  <c r="N44" i="13"/>
  <c r="N46" i="13"/>
  <c r="N49" i="13"/>
  <c r="N52" i="13"/>
  <c r="N55" i="13"/>
  <c r="N60" i="13"/>
  <c r="N63" i="13"/>
  <c r="N69" i="8"/>
  <c r="N73" i="8"/>
  <c r="N69" i="13"/>
  <c r="N70" i="13"/>
  <c r="N71" i="13"/>
  <c r="N72" i="13"/>
  <c r="N75" i="13"/>
  <c r="N77" i="13"/>
  <c r="N78" i="13"/>
  <c r="N81" i="13"/>
  <c r="N82" i="13"/>
  <c r="N83" i="13"/>
  <c r="N84" i="13"/>
  <c r="N87" i="13"/>
  <c r="N88" i="13"/>
  <c r="N89" i="13"/>
  <c r="N92" i="13"/>
  <c r="N74" i="8"/>
  <c r="D66" i="8"/>
  <c r="E66" i="8"/>
  <c r="F66" i="8"/>
  <c r="G66" i="8"/>
  <c r="H66" i="8"/>
  <c r="I66" i="8"/>
  <c r="J66" i="8"/>
  <c r="K66" i="8"/>
  <c r="L66" i="8"/>
  <c r="M66" i="8"/>
  <c r="D67" i="8"/>
  <c r="E67" i="8"/>
  <c r="F67" i="8"/>
  <c r="G67" i="8"/>
  <c r="H67" i="8"/>
  <c r="I67" i="8"/>
  <c r="J67" i="8"/>
  <c r="K67" i="8"/>
  <c r="L67" i="8"/>
  <c r="M67" i="8"/>
  <c r="D72" i="8"/>
  <c r="E72" i="8"/>
  <c r="F72" i="8"/>
  <c r="G72" i="8"/>
  <c r="H72" i="8"/>
  <c r="I72" i="8"/>
  <c r="J72" i="8"/>
  <c r="K72" i="8"/>
  <c r="L72" i="8"/>
  <c r="M72" i="8"/>
  <c r="D73" i="8"/>
  <c r="E73" i="8"/>
  <c r="F73" i="8"/>
  <c r="G73" i="8"/>
  <c r="H73" i="8"/>
  <c r="I73" i="8"/>
  <c r="J73" i="8"/>
  <c r="K73" i="8"/>
  <c r="L73" i="8"/>
  <c r="M73" i="8"/>
  <c r="C73" i="8"/>
  <c r="C72" i="8"/>
  <c r="C67" i="8"/>
  <c r="C66" i="8"/>
  <c r="B65" i="8"/>
  <c r="M91" i="13"/>
  <c r="L91" i="13"/>
  <c r="K5" i="13"/>
  <c r="K91" i="13"/>
  <c r="J5" i="13"/>
  <c r="J91" i="13"/>
  <c r="I5" i="13"/>
  <c r="I91" i="13"/>
  <c r="H5" i="13"/>
  <c r="H91" i="13"/>
  <c r="G5" i="13"/>
  <c r="G91" i="13"/>
  <c r="F5" i="13"/>
  <c r="F91" i="13"/>
  <c r="E5" i="13"/>
  <c r="E91" i="13"/>
  <c r="D5" i="13"/>
  <c r="D91" i="13"/>
  <c r="C5" i="13"/>
  <c r="C91" i="13"/>
  <c r="M86" i="13"/>
  <c r="L86" i="13"/>
  <c r="K86" i="13"/>
  <c r="J86" i="13"/>
  <c r="I86" i="13"/>
  <c r="H86" i="13"/>
  <c r="G86" i="13"/>
  <c r="F86" i="13"/>
  <c r="E86" i="13"/>
  <c r="D86" i="13"/>
  <c r="C86" i="13"/>
  <c r="M80" i="13"/>
  <c r="L80" i="13"/>
  <c r="K80" i="13"/>
  <c r="J80" i="13"/>
  <c r="I80" i="13"/>
  <c r="H80" i="13"/>
  <c r="G80" i="13"/>
  <c r="F80" i="13"/>
  <c r="E80" i="13"/>
  <c r="D80" i="13"/>
  <c r="C80" i="13"/>
  <c r="M74" i="13"/>
  <c r="L74" i="13"/>
  <c r="K74" i="13"/>
  <c r="J74" i="13"/>
  <c r="I74" i="13"/>
  <c r="H74" i="13"/>
  <c r="G74" i="13"/>
  <c r="F74" i="13"/>
  <c r="E74" i="13"/>
  <c r="D74" i="13"/>
  <c r="C74" i="13"/>
  <c r="M68" i="13"/>
  <c r="L68" i="13"/>
  <c r="K68" i="13"/>
  <c r="J68" i="13"/>
  <c r="I68" i="13"/>
  <c r="H68" i="13"/>
  <c r="G68" i="13"/>
  <c r="F68" i="13"/>
  <c r="E68" i="13"/>
  <c r="D68" i="13"/>
  <c r="C68" i="13"/>
  <c r="M62" i="13"/>
  <c r="L62" i="13"/>
  <c r="K62" i="13"/>
  <c r="J62" i="13"/>
  <c r="I62" i="13"/>
  <c r="H62" i="13"/>
  <c r="G62" i="13"/>
  <c r="F62" i="13"/>
  <c r="E62" i="13"/>
  <c r="D62" i="13"/>
  <c r="C62" i="13"/>
  <c r="M57" i="13"/>
  <c r="L57" i="13"/>
  <c r="K57" i="13"/>
  <c r="J57" i="13"/>
  <c r="I57" i="13"/>
  <c r="H57" i="13"/>
  <c r="G57" i="13"/>
  <c r="F57" i="13"/>
  <c r="E57" i="13"/>
  <c r="D57" i="13"/>
  <c r="C57" i="13"/>
  <c r="M54" i="13"/>
  <c r="L54" i="13"/>
  <c r="K54" i="13"/>
  <c r="J54" i="13"/>
  <c r="I54" i="13"/>
  <c r="H54" i="13"/>
  <c r="G54" i="13"/>
  <c r="F54" i="13"/>
  <c r="E54" i="13"/>
  <c r="D54" i="13"/>
  <c r="C54" i="13"/>
  <c r="M51" i="13"/>
  <c r="L51" i="13"/>
  <c r="K51" i="13"/>
  <c r="J51" i="13"/>
  <c r="I51" i="13"/>
  <c r="H51" i="13"/>
  <c r="G51" i="13"/>
  <c r="F51" i="13"/>
  <c r="E51" i="13"/>
  <c r="D51" i="13"/>
  <c r="C51" i="13"/>
  <c r="M48" i="13"/>
  <c r="L48" i="13"/>
  <c r="K48" i="13"/>
  <c r="J48" i="13"/>
  <c r="I48" i="13"/>
  <c r="H48" i="13"/>
  <c r="G48" i="13"/>
  <c r="F48" i="13"/>
  <c r="E48" i="13"/>
  <c r="D48" i="13"/>
  <c r="C48" i="13"/>
  <c r="M42" i="13"/>
  <c r="L42" i="13"/>
  <c r="K42" i="13"/>
  <c r="J42" i="13"/>
  <c r="I42" i="13"/>
  <c r="H42" i="13"/>
  <c r="G42" i="13"/>
  <c r="F42" i="13"/>
  <c r="E42" i="13"/>
  <c r="D42" i="13"/>
  <c r="C42" i="13"/>
  <c r="M37" i="13"/>
  <c r="L37" i="13"/>
  <c r="K37" i="13"/>
  <c r="J37" i="13"/>
  <c r="I37" i="13"/>
  <c r="H37" i="13"/>
  <c r="G37" i="13"/>
  <c r="F37" i="13"/>
  <c r="E37" i="13"/>
  <c r="D37" i="13"/>
  <c r="C37" i="13"/>
  <c r="M32" i="13"/>
  <c r="L32" i="13"/>
  <c r="K32" i="13"/>
  <c r="J32" i="13"/>
  <c r="I32" i="13"/>
  <c r="H32" i="13"/>
  <c r="G32" i="13"/>
  <c r="F32" i="13"/>
  <c r="E32" i="13"/>
  <c r="D32" i="13"/>
  <c r="C32" i="13"/>
  <c r="M26" i="13"/>
  <c r="L26" i="13"/>
  <c r="K26" i="13"/>
  <c r="J26" i="13"/>
  <c r="I26" i="13"/>
  <c r="H26" i="13"/>
  <c r="G26" i="13"/>
  <c r="F26" i="13"/>
  <c r="E26" i="13"/>
  <c r="D26" i="13"/>
  <c r="C26" i="13"/>
  <c r="M21" i="13"/>
  <c r="L21" i="13"/>
  <c r="K21" i="13"/>
  <c r="J21" i="13"/>
  <c r="I21" i="13"/>
  <c r="H21" i="13"/>
  <c r="G21" i="13"/>
  <c r="F21" i="13"/>
  <c r="E21" i="13"/>
  <c r="D21" i="13"/>
  <c r="C21" i="13"/>
  <c r="M16" i="13"/>
  <c r="L16" i="13"/>
  <c r="K16" i="13"/>
  <c r="J16" i="13"/>
  <c r="I16" i="13"/>
  <c r="H16" i="13"/>
  <c r="G16" i="13"/>
  <c r="F16" i="13"/>
  <c r="E16" i="13"/>
  <c r="D16" i="13"/>
  <c r="C16" i="13"/>
  <c r="M10" i="13"/>
  <c r="L10" i="13"/>
  <c r="K10" i="13"/>
  <c r="J10" i="13"/>
  <c r="I10" i="13"/>
  <c r="H10" i="13"/>
  <c r="G10" i="13"/>
  <c r="F10" i="13"/>
  <c r="E10" i="13"/>
  <c r="D10" i="13"/>
  <c r="C10" i="13"/>
  <c r="N69" i="12"/>
  <c r="N70" i="12"/>
  <c r="N71" i="12"/>
  <c r="N72" i="12"/>
  <c r="N75" i="12"/>
  <c r="N77" i="12"/>
  <c r="N78" i="12"/>
  <c r="N81" i="12"/>
  <c r="N82" i="12"/>
  <c r="N83" i="12"/>
  <c r="N84" i="12"/>
  <c r="N87" i="12"/>
  <c r="N88" i="12"/>
  <c r="N89" i="12"/>
  <c r="N92" i="12"/>
  <c r="M91" i="12"/>
  <c r="L91" i="12"/>
  <c r="K5" i="12"/>
  <c r="K91" i="12"/>
  <c r="J5" i="12"/>
  <c r="J91" i="12"/>
  <c r="I5" i="12"/>
  <c r="I91" i="12"/>
  <c r="H5" i="12"/>
  <c r="H91" i="12"/>
  <c r="G5" i="12"/>
  <c r="G91" i="12"/>
  <c r="F5" i="12"/>
  <c r="F91" i="12"/>
  <c r="E5" i="12"/>
  <c r="E91" i="12"/>
  <c r="D5" i="12"/>
  <c r="D91" i="12"/>
  <c r="C5" i="12"/>
  <c r="C91" i="12"/>
  <c r="M86" i="12"/>
  <c r="L86" i="12"/>
  <c r="K86" i="12"/>
  <c r="J86" i="12"/>
  <c r="I86" i="12"/>
  <c r="H86" i="12"/>
  <c r="G86" i="12"/>
  <c r="F86" i="12"/>
  <c r="E86" i="12"/>
  <c r="D86" i="12"/>
  <c r="C86" i="12"/>
  <c r="M80" i="12"/>
  <c r="L80" i="12"/>
  <c r="K80" i="12"/>
  <c r="J80" i="12"/>
  <c r="I80" i="12"/>
  <c r="H80" i="12"/>
  <c r="G80" i="12"/>
  <c r="F80" i="12"/>
  <c r="E80" i="12"/>
  <c r="D80" i="12"/>
  <c r="C80" i="12"/>
  <c r="M74" i="12"/>
  <c r="L74" i="12"/>
  <c r="K74" i="12"/>
  <c r="J74" i="12"/>
  <c r="I74" i="12"/>
  <c r="H74" i="12"/>
  <c r="G74" i="12"/>
  <c r="F74" i="12"/>
  <c r="E74" i="12"/>
  <c r="D74" i="12"/>
  <c r="C74" i="12"/>
  <c r="M68" i="12"/>
  <c r="L68" i="12"/>
  <c r="K68" i="12"/>
  <c r="J68" i="12"/>
  <c r="I68" i="12"/>
  <c r="H68" i="12"/>
  <c r="G68" i="12"/>
  <c r="F68" i="12"/>
  <c r="E68" i="12"/>
  <c r="D68" i="12"/>
  <c r="C68" i="12"/>
  <c r="N33" i="12"/>
  <c r="N34" i="12"/>
  <c r="N35" i="12"/>
  <c r="N38" i="12"/>
  <c r="N39" i="12"/>
  <c r="N40" i="12"/>
  <c r="N44" i="12"/>
  <c r="N46" i="12"/>
  <c r="N49" i="12"/>
  <c r="N52" i="12"/>
  <c r="N55" i="12"/>
  <c r="N60" i="12"/>
  <c r="N63" i="12"/>
  <c r="M62" i="12"/>
  <c r="L62" i="12"/>
  <c r="K62" i="12"/>
  <c r="J62" i="12"/>
  <c r="I62" i="12"/>
  <c r="H62" i="12"/>
  <c r="G62" i="12"/>
  <c r="F62" i="12"/>
  <c r="E62" i="12"/>
  <c r="D62" i="12"/>
  <c r="C62" i="12"/>
  <c r="M57" i="12"/>
  <c r="L57" i="12"/>
  <c r="K57" i="12"/>
  <c r="J57" i="12"/>
  <c r="I57" i="12"/>
  <c r="H57" i="12"/>
  <c r="G57" i="12"/>
  <c r="F57" i="12"/>
  <c r="E57" i="12"/>
  <c r="D57" i="12"/>
  <c r="C57" i="12"/>
  <c r="M54" i="12"/>
  <c r="L54" i="12"/>
  <c r="K54" i="12"/>
  <c r="J54" i="12"/>
  <c r="I54" i="12"/>
  <c r="H54" i="12"/>
  <c r="G54" i="12"/>
  <c r="F54" i="12"/>
  <c r="E54" i="12"/>
  <c r="D54" i="12"/>
  <c r="C54" i="12"/>
  <c r="M51" i="12"/>
  <c r="L51" i="12"/>
  <c r="K51" i="12"/>
  <c r="J51" i="12"/>
  <c r="I51" i="12"/>
  <c r="H51" i="12"/>
  <c r="G51" i="12"/>
  <c r="F51" i="12"/>
  <c r="E51" i="12"/>
  <c r="D51" i="12"/>
  <c r="C51" i="12"/>
  <c r="M48" i="12"/>
  <c r="L48" i="12"/>
  <c r="K48" i="12"/>
  <c r="J48" i="12"/>
  <c r="I48" i="12"/>
  <c r="H48" i="12"/>
  <c r="G48" i="12"/>
  <c r="F48" i="12"/>
  <c r="E48" i="12"/>
  <c r="D48" i="12"/>
  <c r="C48" i="12"/>
  <c r="M42" i="12"/>
  <c r="L42" i="12"/>
  <c r="K42" i="12"/>
  <c r="J42" i="12"/>
  <c r="I42" i="12"/>
  <c r="H42" i="12"/>
  <c r="G42" i="12"/>
  <c r="F42" i="12"/>
  <c r="E42" i="12"/>
  <c r="D42" i="12"/>
  <c r="C42" i="12"/>
  <c r="M37" i="12"/>
  <c r="L37" i="12"/>
  <c r="K37" i="12"/>
  <c r="J37" i="12"/>
  <c r="I37" i="12"/>
  <c r="H37" i="12"/>
  <c r="G37" i="12"/>
  <c r="F37" i="12"/>
  <c r="E37" i="12"/>
  <c r="D37" i="12"/>
  <c r="C37" i="12"/>
  <c r="M32" i="12"/>
  <c r="L32" i="12"/>
  <c r="K32" i="12"/>
  <c r="J32" i="12"/>
  <c r="I32" i="12"/>
  <c r="H32" i="12"/>
  <c r="G32" i="12"/>
  <c r="F32" i="12"/>
  <c r="E32" i="12"/>
  <c r="D32" i="12"/>
  <c r="C32" i="12"/>
  <c r="N6" i="12"/>
  <c r="N7" i="12"/>
  <c r="N8" i="12"/>
  <c r="N12" i="12"/>
  <c r="N13" i="12"/>
  <c r="N14" i="12"/>
  <c r="N17" i="12"/>
  <c r="N19" i="12"/>
  <c r="N23" i="12"/>
  <c r="N24" i="12"/>
  <c r="N27" i="12"/>
  <c r="M26" i="12"/>
  <c r="L26" i="12"/>
  <c r="K26" i="12"/>
  <c r="J26" i="12"/>
  <c r="I26" i="12"/>
  <c r="H26" i="12"/>
  <c r="G26" i="12"/>
  <c r="F26" i="12"/>
  <c r="E26" i="12"/>
  <c r="D26" i="12"/>
  <c r="C26" i="12"/>
  <c r="M21" i="12"/>
  <c r="L21" i="12"/>
  <c r="K21" i="12"/>
  <c r="J21" i="12"/>
  <c r="I21" i="12"/>
  <c r="H21" i="12"/>
  <c r="G21" i="12"/>
  <c r="F21" i="12"/>
  <c r="E21" i="12"/>
  <c r="D21" i="12"/>
  <c r="C21" i="12"/>
  <c r="M16" i="12"/>
  <c r="L16" i="12"/>
  <c r="K16" i="12"/>
  <c r="J16" i="12"/>
  <c r="I16" i="12"/>
  <c r="H16" i="12"/>
  <c r="G16" i="12"/>
  <c r="F16" i="12"/>
  <c r="E16" i="12"/>
  <c r="D16" i="12"/>
  <c r="C16" i="12"/>
  <c r="M10" i="12"/>
  <c r="L10" i="12"/>
  <c r="K10" i="12"/>
  <c r="J10" i="12"/>
  <c r="I10" i="12"/>
  <c r="H10" i="12"/>
  <c r="G10" i="12"/>
  <c r="F10" i="12"/>
  <c r="E10" i="12"/>
  <c r="D10" i="12"/>
  <c r="C10" i="12"/>
  <c r="B1" i="12"/>
  <c r="D5" i="6"/>
  <c r="D91" i="6"/>
  <c r="E5" i="6"/>
  <c r="E91" i="6"/>
  <c r="F5" i="6"/>
  <c r="F91" i="6"/>
  <c r="G5" i="6"/>
  <c r="G91" i="6"/>
  <c r="H5" i="6"/>
  <c r="H91" i="6"/>
  <c r="I5" i="6"/>
  <c r="I91" i="6"/>
  <c r="J5" i="6"/>
  <c r="J91" i="6"/>
  <c r="K5" i="6"/>
  <c r="K91" i="6"/>
  <c r="L91" i="6"/>
  <c r="M91" i="6"/>
  <c r="C5" i="6"/>
  <c r="C91" i="6"/>
  <c r="D86" i="6"/>
  <c r="E86" i="6"/>
  <c r="F86" i="6"/>
  <c r="G86" i="6"/>
  <c r="H86" i="6"/>
  <c r="I86" i="6"/>
  <c r="J86" i="6"/>
  <c r="K86" i="6"/>
  <c r="L86" i="6"/>
  <c r="M86" i="6"/>
  <c r="C86" i="6"/>
  <c r="D80" i="6"/>
  <c r="E80" i="6"/>
  <c r="F80" i="6"/>
  <c r="G80" i="6"/>
  <c r="H80" i="6"/>
  <c r="I80" i="6"/>
  <c r="J80" i="6"/>
  <c r="K80" i="6"/>
  <c r="L80" i="6"/>
  <c r="M80" i="6"/>
  <c r="C80" i="6"/>
  <c r="D74" i="6"/>
  <c r="E74" i="6"/>
  <c r="F74" i="6"/>
  <c r="G74" i="6"/>
  <c r="H74" i="6"/>
  <c r="I74" i="6"/>
  <c r="J74" i="6"/>
  <c r="K74" i="6"/>
  <c r="L74" i="6"/>
  <c r="M74" i="6"/>
  <c r="C74" i="6"/>
  <c r="D68" i="6"/>
  <c r="E68" i="6"/>
  <c r="F68" i="6"/>
  <c r="G68" i="6"/>
  <c r="H68" i="6"/>
  <c r="I68" i="6"/>
  <c r="J68" i="6"/>
  <c r="K68" i="6"/>
  <c r="L68" i="6"/>
  <c r="M68" i="6"/>
  <c r="C68" i="6"/>
  <c r="M62" i="6"/>
  <c r="D62" i="6"/>
  <c r="E62" i="6"/>
  <c r="F62" i="6"/>
  <c r="G62" i="6"/>
  <c r="H62" i="6"/>
  <c r="I62" i="6"/>
  <c r="J62" i="6"/>
  <c r="K62" i="6"/>
  <c r="L62" i="6"/>
  <c r="C62" i="6"/>
  <c r="D57" i="6"/>
  <c r="E57" i="6"/>
  <c r="F57" i="6"/>
  <c r="G57" i="6"/>
  <c r="H57" i="6"/>
  <c r="I57" i="6"/>
  <c r="J57" i="6"/>
  <c r="K57" i="6"/>
  <c r="L57" i="6"/>
  <c r="M57" i="6"/>
  <c r="C57" i="6"/>
  <c r="D54" i="6"/>
  <c r="E54" i="6"/>
  <c r="F54" i="6"/>
  <c r="G54" i="6"/>
  <c r="H54" i="6"/>
  <c r="I54" i="6"/>
  <c r="J54" i="6"/>
  <c r="K54" i="6"/>
  <c r="L54" i="6"/>
  <c r="M54" i="6"/>
  <c r="C54" i="6"/>
  <c r="D51" i="6"/>
  <c r="E51" i="6"/>
  <c r="F51" i="6"/>
  <c r="G51" i="6"/>
  <c r="H51" i="6"/>
  <c r="I51" i="6"/>
  <c r="J51" i="6"/>
  <c r="K51" i="6"/>
  <c r="L51" i="6"/>
  <c r="M51" i="6"/>
  <c r="C51" i="6"/>
  <c r="D48" i="6"/>
  <c r="E48" i="6"/>
  <c r="F48" i="6"/>
  <c r="G48" i="6"/>
  <c r="H48" i="6"/>
  <c r="I48" i="6"/>
  <c r="J48" i="6"/>
  <c r="K48" i="6"/>
  <c r="L48" i="6"/>
  <c r="M48" i="6"/>
  <c r="C48" i="6"/>
  <c r="D42" i="6"/>
  <c r="E42" i="6"/>
  <c r="F42" i="6"/>
  <c r="G42" i="6"/>
  <c r="H42" i="6"/>
  <c r="I42" i="6"/>
  <c r="J42" i="6"/>
  <c r="K42" i="6"/>
  <c r="L42" i="6"/>
  <c r="M42" i="6"/>
  <c r="C42" i="6"/>
  <c r="D37" i="6"/>
  <c r="E37" i="6"/>
  <c r="F37" i="6"/>
  <c r="G37" i="6"/>
  <c r="H37" i="6"/>
  <c r="I37" i="6"/>
  <c r="J37" i="6"/>
  <c r="K37" i="6"/>
  <c r="L37" i="6"/>
  <c r="M37" i="6"/>
  <c r="C37" i="6"/>
  <c r="D32" i="6"/>
  <c r="E32" i="6"/>
  <c r="F32" i="6"/>
  <c r="G32" i="6"/>
  <c r="H32" i="6"/>
  <c r="I32" i="6"/>
  <c r="J32" i="6"/>
  <c r="K32" i="6"/>
  <c r="L32" i="6"/>
  <c r="M32" i="6"/>
  <c r="C32" i="6"/>
  <c r="D21" i="6"/>
  <c r="E21" i="6"/>
  <c r="F21" i="6"/>
  <c r="G21" i="6"/>
  <c r="H21" i="6"/>
  <c r="I21" i="6"/>
  <c r="J21" i="6"/>
  <c r="K21" i="6"/>
  <c r="L21" i="6"/>
  <c r="M21" i="6"/>
  <c r="D26" i="6"/>
  <c r="E26" i="6"/>
  <c r="F26" i="6"/>
  <c r="G26" i="6"/>
  <c r="H26" i="6"/>
  <c r="I26" i="6"/>
  <c r="J26" i="6"/>
  <c r="K26" i="6"/>
  <c r="L26" i="6"/>
  <c r="M26" i="6"/>
  <c r="C26" i="6"/>
  <c r="C21" i="6"/>
  <c r="C16" i="6"/>
  <c r="D16" i="6"/>
  <c r="E16" i="6"/>
  <c r="F16" i="6"/>
  <c r="G16" i="6"/>
  <c r="H16" i="6"/>
  <c r="I16" i="6"/>
  <c r="J16" i="6"/>
  <c r="K16" i="6"/>
  <c r="L16" i="6"/>
  <c r="M16" i="6"/>
  <c r="D10" i="6"/>
  <c r="E10" i="6"/>
  <c r="F10" i="6"/>
  <c r="G10" i="6"/>
  <c r="H10" i="6"/>
  <c r="I10" i="6"/>
  <c r="J10" i="6"/>
  <c r="K10" i="6"/>
  <c r="L10" i="6"/>
  <c r="M10" i="6"/>
  <c r="C10" i="6"/>
  <c r="B16" i="1"/>
  <c r="B1" i="6"/>
  <c r="B15" i="1"/>
  <c r="N42" i="8"/>
  <c r="N43" i="8"/>
  <c r="N36" i="8"/>
  <c r="N37" i="8"/>
  <c r="N38" i="8"/>
  <c r="N69" i="6"/>
  <c r="N70" i="6"/>
  <c r="N71" i="6"/>
  <c r="N72" i="6"/>
  <c r="N87" i="6"/>
  <c r="N88" i="6"/>
  <c r="N89" i="6"/>
  <c r="N75" i="6"/>
  <c r="N77" i="6"/>
  <c r="N78" i="6"/>
  <c r="N81" i="6"/>
  <c r="N82" i="6"/>
  <c r="N83" i="6"/>
  <c r="N84" i="6"/>
  <c r="N92" i="6"/>
  <c r="N12" i="8"/>
  <c r="N33" i="6"/>
  <c r="N34" i="6"/>
  <c r="N35" i="6"/>
  <c r="N38" i="6"/>
  <c r="N39" i="6"/>
  <c r="N40" i="6"/>
  <c r="N44" i="6"/>
  <c r="N46" i="6"/>
  <c r="N55" i="6"/>
  <c r="N60" i="6"/>
  <c r="N49" i="6"/>
  <c r="N52" i="6"/>
  <c r="N63" i="6"/>
  <c r="N7" i="8"/>
  <c r="D35" i="8"/>
  <c r="E35" i="8"/>
  <c r="F35" i="8"/>
  <c r="G35" i="8"/>
  <c r="H35" i="8"/>
  <c r="I35" i="8"/>
  <c r="J35" i="8"/>
  <c r="K35" i="8"/>
  <c r="L35" i="8"/>
  <c r="M35" i="8"/>
  <c r="D36" i="8"/>
  <c r="E36" i="8"/>
  <c r="F36" i="8"/>
  <c r="G36" i="8"/>
  <c r="H36" i="8"/>
  <c r="I36" i="8"/>
  <c r="J36" i="8"/>
  <c r="K36" i="8"/>
  <c r="L36" i="8"/>
  <c r="M36" i="8"/>
  <c r="D41" i="8"/>
  <c r="E41" i="8"/>
  <c r="F41" i="8"/>
  <c r="G41" i="8"/>
  <c r="H41" i="8"/>
  <c r="I41" i="8"/>
  <c r="J41" i="8"/>
  <c r="K41" i="8"/>
  <c r="L41" i="8"/>
  <c r="M41" i="8"/>
  <c r="D42" i="8"/>
  <c r="E42" i="8"/>
  <c r="F42" i="8"/>
  <c r="G42" i="8"/>
  <c r="H42" i="8"/>
  <c r="I42" i="8"/>
  <c r="J42" i="8"/>
  <c r="K42" i="8"/>
  <c r="L42" i="8"/>
  <c r="M42" i="8"/>
  <c r="C42" i="8"/>
  <c r="C41" i="8"/>
  <c r="C36" i="8"/>
  <c r="C35" i="8"/>
  <c r="B34" i="8"/>
  <c r="B3" i="8"/>
  <c r="D37" i="3"/>
  <c r="E37" i="3"/>
  <c r="F37" i="3"/>
  <c r="G37" i="3"/>
  <c r="H37" i="3"/>
  <c r="I37" i="3"/>
  <c r="J37" i="3"/>
  <c r="K37" i="3"/>
  <c r="L37" i="3"/>
  <c r="M37" i="3"/>
  <c r="C37" i="3"/>
  <c r="D34" i="3"/>
  <c r="E34" i="3"/>
  <c r="F34" i="3"/>
  <c r="G34" i="3"/>
  <c r="H34" i="3"/>
  <c r="I34" i="3"/>
  <c r="J34" i="3"/>
  <c r="K34" i="3"/>
  <c r="L34" i="3"/>
  <c r="M34" i="3"/>
  <c r="C34" i="3"/>
  <c r="D27" i="3"/>
  <c r="E27" i="3"/>
  <c r="F27" i="3"/>
  <c r="G27" i="3"/>
  <c r="H27" i="3"/>
  <c r="I27" i="3"/>
  <c r="J27" i="3"/>
  <c r="K27" i="3"/>
  <c r="L27" i="3"/>
  <c r="M27" i="3"/>
  <c r="C27" i="3"/>
  <c r="D24" i="3"/>
  <c r="E24" i="3"/>
  <c r="F24" i="3"/>
  <c r="G24" i="3"/>
  <c r="H24" i="3"/>
  <c r="I24" i="3"/>
  <c r="J24" i="3"/>
  <c r="K24" i="3"/>
  <c r="L24" i="3"/>
  <c r="M24" i="3"/>
  <c r="C24" i="3"/>
  <c r="D21" i="3"/>
  <c r="E21" i="3"/>
  <c r="F21" i="3"/>
  <c r="G21" i="3"/>
  <c r="H21" i="3"/>
  <c r="I21" i="3"/>
  <c r="J21" i="3"/>
  <c r="K21" i="3"/>
  <c r="L21" i="3"/>
  <c r="M21" i="3"/>
  <c r="C21" i="3"/>
  <c r="D18" i="3"/>
  <c r="E18" i="3"/>
  <c r="F18" i="3"/>
  <c r="G18" i="3"/>
  <c r="H18" i="3"/>
  <c r="I18" i="3"/>
  <c r="J18" i="3"/>
  <c r="K18" i="3"/>
  <c r="L18" i="3"/>
  <c r="M18" i="3"/>
  <c r="C18" i="3"/>
  <c r="D13" i="3"/>
  <c r="E13" i="3"/>
  <c r="F13" i="3"/>
  <c r="G13" i="3"/>
  <c r="H13" i="3"/>
  <c r="I13" i="3"/>
  <c r="J13" i="3"/>
  <c r="K13" i="3"/>
  <c r="L13" i="3"/>
  <c r="M13" i="3"/>
  <c r="C13" i="3"/>
  <c r="D8" i="3"/>
  <c r="E8" i="3"/>
  <c r="F8" i="3"/>
  <c r="G8" i="3"/>
  <c r="H8" i="3"/>
  <c r="I8" i="3"/>
  <c r="J8" i="3"/>
  <c r="K8" i="3"/>
  <c r="L8" i="3"/>
  <c r="M8" i="3"/>
  <c r="C8" i="3"/>
  <c r="C5" i="8"/>
  <c r="N6" i="6"/>
  <c r="N7" i="6"/>
  <c r="N8" i="6"/>
  <c r="N12" i="6"/>
  <c r="N13" i="6"/>
  <c r="N14" i="6"/>
  <c r="N17" i="6"/>
  <c r="N19" i="6"/>
  <c r="N23" i="6"/>
  <c r="N24" i="6"/>
  <c r="N27" i="6"/>
  <c r="N10" i="8"/>
  <c r="M10" i="8"/>
  <c r="L10" i="8"/>
  <c r="K10" i="8"/>
  <c r="J10" i="8"/>
  <c r="I10" i="8"/>
  <c r="H10" i="8"/>
  <c r="G10" i="8"/>
  <c r="F10" i="8"/>
  <c r="E10" i="8"/>
  <c r="D10" i="8"/>
  <c r="C10" i="8"/>
  <c r="N11" i="8"/>
  <c r="M11" i="8"/>
  <c r="L11" i="8"/>
  <c r="K11" i="8"/>
  <c r="J11" i="8"/>
  <c r="I11" i="8"/>
  <c r="H11" i="8"/>
  <c r="G11" i="8"/>
  <c r="F11" i="8"/>
  <c r="E11" i="8"/>
  <c r="D11" i="8"/>
  <c r="C11" i="8"/>
  <c r="N6" i="8"/>
  <c r="N4" i="8"/>
  <c r="M4" i="8"/>
  <c r="L4" i="8"/>
  <c r="K4" i="8"/>
  <c r="J4" i="8"/>
  <c r="I4" i="8"/>
  <c r="H4" i="8"/>
  <c r="G4" i="8"/>
  <c r="F4" i="8"/>
  <c r="E4" i="8"/>
  <c r="D4" i="8"/>
  <c r="C4" i="8"/>
  <c r="N5" i="8"/>
  <c r="M5" i="8"/>
  <c r="L5" i="8"/>
  <c r="K5" i="8"/>
  <c r="J5" i="8"/>
  <c r="I5" i="8"/>
  <c r="H5" i="8"/>
  <c r="G5" i="8"/>
  <c r="F5" i="8"/>
  <c r="E5" i="8"/>
  <c r="D5" i="8"/>
</calcChain>
</file>

<file path=xl/sharedStrings.xml><?xml version="1.0" encoding="utf-8"?>
<sst xmlns="http://schemas.openxmlformats.org/spreadsheetml/2006/main" count="496" uniqueCount="119">
  <si>
    <t>0. Etusivu (tämä välilehti)</t>
  </si>
  <si>
    <t>Tarkastelun aloitus</t>
  </si>
  <si>
    <t>Laskelman parametrit</t>
  </si>
  <si>
    <t>Tarkastelujakso (vuodet)</t>
  </si>
  <si>
    <t>Henkilötyö kustannus / kk</t>
  </si>
  <si>
    <t>Hyötyarvion parametrit</t>
  </si>
  <si>
    <t>Hallinon esimiehen kustannus</t>
  </si>
  <si>
    <t>Kansalaisen ajan arvo</t>
  </si>
  <si>
    <t>Hallinnon käsittelijän työn kustannus</t>
  </si>
  <si>
    <t>[perustelut, lisätietoja]</t>
  </si>
  <si>
    <t>[perustelu, lisätietoja]</t>
  </si>
  <si>
    <t>Oma työ</t>
  </si>
  <si>
    <t>Alihankinta</t>
  </si>
  <si>
    <t>Yhteensä:</t>
  </si>
  <si>
    <t>Yhteensä</t>
  </si>
  <si>
    <t>Tietojärjestelmäkustannukset</t>
  </si>
  <si>
    <t>Lisenssikulut</t>
  </si>
  <si>
    <t>Ylläpito</t>
  </si>
  <si>
    <t>Muut kustannukset</t>
  </si>
  <si>
    <t>Tilat</t>
  </si>
  <si>
    <t>Pienhankinnat</t>
  </si>
  <si>
    <t>[yms]</t>
  </si>
  <si>
    <t>Ylläpitokehitys</t>
  </si>
  <si>
    <t>Hyödyt</t>
  </si>
  <si>
    <t>Nykytilan tulot</t>
  </si>
  <si>
    <t>Kustannukset:</t>
  </si>
  <si>
    <t>Hankkeen kustannukset</t>
  </si>
  <si>
    <t>Järjestelmä 1</t>
  </si>
  <si>
    <t>Matkat</t>
  </si>
  <si>
    <t>Kehitystyö</t>
  </si>
  <si>
    <t>Säästöt muissa kustannuksissa</t>
  </si>
  <si>
    <t>Lisätulot</t>
  </si>
  <si>
    <t>Hankkeen kustannukset yhteensä:</t>
  </si>
  <si>
    <t>Hankkeen hyödyt yhteensä</t>
  </si>
  <si>
    <t>Kustannukset</t>
  </si>
  <si>
    <t>2.  Nykytila jatkuu</t>
  </si>
  <si>
    <t>Vaihtoehtojen vertailu (taulukko hakee tiedot muilta sivuilta, tarkista linkitys)</t>
  </si>
  <si>
    <t>Nykytila jatkuu</t>
  </si>
  <si>
    <t>Käytönaikaiset kustannukset</t>
  </si>
  <si>
    <t>Säästöt henkilöstökustannuksissa</t>
  </si>
  <si>
    <t>Säästöt tietojärjestelmäkustannuksissa</t>
  </si>
  <si>
    <t>Käytönaikaiset kustannukset yhteensä:</t>
  </si>
  <si>
    <t>Nykytila jatkuu kustannukset yhteensä:</t>
  </si>
  <si>
    <t>&lt;alla esimerkkejä&gt;</t>
  </si>
  <si>
    <t>Päivä *</t>
  </si>
  <si>
    <t>Versio *</t>
  </si>
  <si>
    <t>Kuvaus *</t>
  </si>
  <si>
    <t>Tekijä *</t>
  </si>
  <si>
    <r>
      <t>&lt;</t>
    </r>
    <r>
      <rPr>
        <i/>
        <sz val="12"/>
        <color indexed="8"/>
        <rFont val="Arial"/>
        <family val="2"/>
      </rPr>
      <t>pp.kk.vvvv</t>
    </r>
    <r>
      <rPr>
        <sz val="12"/>
        <color indexed="8"/>
        <rFont val="Arial"/>
        <family val="2"/>
      </rPr>
      <t>&gt;</t>
    </r>
  </si>
  <si>
    <t>0.1</t>
  </si>
  <si>
    <t>Dokumentin perustaminen</t>
  </si>
  <si>
    <r>
      <t>&lt;</t>
    </r>
    <r>
      <rPr>
        <i/>
        <sz val="12"/>
        <color indexed="8"/>
        <rFont val="Arial"/>
        <family val="2"/>
      </rPr>
      <t>sukunimi</t>
    </r>
    <r>
      <rPr>
        <sz val="12"/>
        <color indexed="8"/>
        <rFont val="Arial"/>
        <family val="2"/>
      </rPr>
      <t>&gt; &lt;</t>
    </r>
    <r>
      <rPr>
        <i/>
        <sz val="12"/>
        <color indexed="8"/>
        <rFont val="Arial"/>
        <family val="2"/>
      </rPr>
      <t>etunimi</t>
    </r>
    <r>
      <rPr>
        <sz val="12"/>
        <color indexed="8"/>
        <rFont val="Arial"/>
        <family val="2"/>
      </rPr>
      <t>&gt;</t>
    </r>
  </si>
  <si>
    <r>
      <t>&lt;</t>
    </r>
    <r>
      <rPr>
        <i/>
        <sz val="12"/>
        <color indexed="8"/>
        <rFont val="Arial"/>
        <family val="2"/>
      </rPr>
      <t>versio nro</t>
    </r>
    <r>
      <rPr>
        <sz val="12"/>
        <color indexed="8"/>
        <rFont val="Arial"/>
        <family val="2"/>
      </rPr>
      <t>&gt;</t>
    </r>
  </si>
  <si>
    <r>
      <t>&lt;</t>
    </r>
    <r>
      <rPr>
        <i/>
        <sz val="12"/>
        <color indexed="8"/>
        <rFont val="Arial"/>
        <family val="2"/>
      </rPr>
      <t>lyhyt kuvaus tehdyistä muutoksista</t>
    </r>
    <r>
      <rPr>
        <sz val="12"/>
        <color indexed="8"/>
        <rFont val="Arial"/>
        <family val="2"/>
      </rPr>
      <t>&gt;</t>
    </r>
  </si>
  <si>
    <t>* = Pakollinen</t>
  </si>
  <si>
    <t>1.  Vertailu</t>
  </si>
  <si>
    <t>Parametrit</t>
  </si>
  <si>
    <t>Tälle sivulle kirjoitetaan dokumentin perustiedot sekä versiohistoria.</t>
  </si>
  <si>
    <t>Tällä sivulla kuvataan yhteenvedon omaisesti eri sivujen tarkoitus ja mitä niihin tulisi täyttää.</t>
  </si>
  <si>
    <t>Nykytila jatkuu (hanketta ei toteuteta)</t>
  </si>
  <si>
    <t>Hankkeen nimi: &lt;nimi&gt;</t>
  </si>
  <si>
    <t>Laskelman omistaja: &lt;nimi&gt;</t>
  </si>
  <si>
    <t>Kehityskulut</t>
  </si>
  <si>
    <t>Ylläpito, tuki, tms.</t>
  </si>
  <si>
    <t>Uudet tietojärjestelmäinvestoinnit</t>
  </si>
  <si>
    <t>Käyttöönotto</t>
  </si>
  <si>
    <t>Hallintokulut + muut kulut</t>
  </si>
  <si>
    <t>Matkat, tilat, investoinnit</t>
  </si>
  <si>
    <t>Koulutus</t>
  </si>
  <si>
    <t>Muu käyttöönotto</t>
  </si>
  <si>
    <t>Tietojärjestelmäkulut</t>
  </si>
  <si>
    <t>Palvelin- ja laitekustannukset</t>
  </si>
  <si>
    <t>Verkkokustannukset</t>
  </si>
  <si>
    <t>Vuokra</t>
  </si>
  <si>
    <t>Muuta</t>
  </si>
  <si>
    <t>Hanke toteutetaan</t>
  </si>
  <si>
    <t>Käyntimaksut</t>
  </si>
  <si>
    <t>Kustannushyötylaskelmapohjan käyttöohje</t>
  </si>
  <si>
    <t>Kustannushyötylaskelman perustiedot ja versiohistoria</t>
  </si>
  <si>
    <t>Aikajänteen sivuilla näkyvät nimikkeet</t>
  </si>
  <si>
    <t>2H 2020</t>
  </si>
  <si>
    <t>1H 2021</t>
  </si>
  <si>
    <t>2H 2021</t>
  </si>
  <si>
    <t>1H 2022</t>
  </si>
  <si>
    <t>2H 2022</t>
  </si>
  <si>
    <t>muu, mikä?</t>
  </si>
  <si>
    <t>3140 €/kk</t>
  </si>
  <si>
    <t>https://www.tilastokeskus.fi/tup/suoluk/suoluk_palkat.html</t>
  </si>
  <si>
    <t>3. Parannusvaihtoehdot</t>
  </si>
  <si>
    <t>Arvioi summat tarkastelujakson ajalle jaoteltuna hankkeen aikaisiin kustannuksiin ja käytönaikaisiin kustannuksiin. Arvioi samoin myös hyödyt eri säästötyypeittäin.</t>
  </si>
  <si>
    <t>4. Parametrit</t>
  </si>
  <si>
    <t>Dokumentoi arvioinnissa käytetyt laskentaan liittyvät parametrit. Esimerkiksi tarkastelun aikaväli, arvio kansalaisen ajankäytölle, henkilötyökustannukset jne. Voit halutessasi lisätä parametrejä. Tällä sivulla voit myös määritellä sivuilla käytettävän aikaskaalan.</t>
  </si>
  <si>
    <t>5. Perustiedot, versiohistoria</t>
  </si>
  <si>
    <t>Vinkki: käytä hyödyksesi toiminnan nykytila, tavoitetila ja muutostarpeet osiossa tehty analyysi, esimerkiksi mahdollinen arvovirtakartta.</t>
  </si>
  <si>
    <t>Kumulatiivinen kustannus</t>
  </si>
  <si>
    <t>Kumulatiivinen hyöty</t>
  </si>
  <si>
    <t>Kumulatiivinen nettohyöty</t>
  </si>
  <si>
    <t>Tälle sivulle tulee automaattikaavoilla yhteenveto eri vaihtoehtojen välillä. Sivu kerää luvut sivuilta 2. - 4. Tarkista, että kaikki kaavat toimivat sen jälkeen kun olet lisännyt / poistanut rivejä.</t>
  </si>
  <si>
    <t>Arvioi nykytilan kustannukset ja tulot, jos projektia ja investointia ei tehdä tarkastelujakson aikana. Tämän tarkoituksena on arvioida käyttökulut, joita jokatapauksessa ilman hanketta on.</t>
  </si>
  <si>
    <t>Arvioi näille sivuille vaihtoehtoisten toteustapojen kustannukset ja hyödyt eriteltyinä eri tyyppeihin kuten henkilötyökulut, tietojärjestelmäkulut, muut kulut/hyödyt.</t>
  </si>
  <si>
    <t>Tärkeimmät ei-rahalliset hyödyt</t>
  </si>
  <si>
    <t xml:space="preserve"> Hyödyt</t>
  </si>
  <si>
    <t>Toteutuksenaikaiset kustannukset</t>
  </si>
  <si>
    <t>Mikä nykytilassa ajaa kehitykseen</t>
  </si>
  <si>
    <t>Kerro tässä lyhyesti mikä nykytilassa puoltaa kehitykseen ryhtymistä.</t>
  </si>
  <si>
    <t>Tärkeimmät huomiot toteutuksesta</t>
  </si>
  <si>
    <t>Tärkeimmät huomiot käytöstä</t>
  </si>
  <si>
    <t>A) Kerro tässä mikä on olennaista tässä toteutusvaihtoehdossa</t>
  </si>
  <si>
    <t>A) Kerro tässä mikä on olennaista liittyen käytönaikaisten kustannusten muodostumisessa</t>
  </si>
  <si>
    <t>A) Kerro tässä lyhyesti, mitkä ovat ne tämän toteutusvaihtoehdon olennaisimmat hyödyt, joiden ilmaiseminen rahallisesti ei ole järkevää tai mahdollista</t>
  </si>
  <si>
    <t>B) Kerro tässä mikä on olennaista tässä toteutusvaihtoehdossa</t>
  </si>
  <si>
    <t>B) Kerro tässä mikä on olennaista liittyen käytönaikaisten kustannusten muodostumisessa</t>
  </si>
  <si>
    <t>B) Kerro tässä lyhyesti, mitkä ovat ne tämän toteutusvaihtoehdon olennaisimmat hyödyt, joiden ilmaiseminen rahallisesti ei ole järkevää tai mahdollista</t>
  </si>
  <si>
    <t>C) Kerro tässä mikä on olennaista tässä toteutusvaihtoehdossa</t>
  </si>
  <si>
    <t>C) Kerro tässä mikä on olennaista liittyen käytönaikaisten kustannusten muodostumisessa</t>
  </si>
  <si>
    <t>C) Kerro tässä lyhyesti, mitkä ovat ne tämän toteutusvaihtoehdon olennaisimmat hyödyt, joiden ilmaiseminen rahallisesti ei ole järkevää tai mahdollista</t>
  </si>
  <si>
    <t>D) Kerro tässä mikä on olennaista tässä toteutusvaihtoehdossa</t>
  </si>
  <si>
    <t>D) Kerro tässä mikä on olennaista liittyen käytönaikaisten kustannusten muodostumisessa</t>
  </si>
  <si>
    <t>D) Kerro tässä lyhyesti, mitkä ovat ne tämän toteutusvaihtoehdon olennaisimmat hyödyt, joiden ilmaiseminen rahallisesti ei ole järkevää tai mahdollista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</si>
</sst>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EUR]\ #,##0.00"/>
    <numFmt numFmtId="165" formatCode="#,##0\ [$€-40B]"/>
    <numFmt numFmtId="166" formatCode="&quot;€&quot;#,##0"/>
  </numFmts>
  <fonts count="2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</font>
    <font>
      <sz val="10"/>
      <color indexed="8"/>
      <name val="Arial"/>
      <family val="2"/>
    </font>
    <font>
      <b/>
      <sz val="16"/>
      <color theme="0"/>
      <name val="Arial"/>
      <family val="2"/>
    </font>
    <font>
      <sz val="12"/>
      <color theme="0"/>
      <name val="Arial"/>
    </font>
    <font>
      <sz val="11"/>
      <color theme="0"/>
      <name val="Arial"/>
    </font>
    <font>
      <b/>
      <sz val="12"/>
      <color theme="0"/>
      <name val="Arial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6"/>
      <color theme="0"/>
      <name val="Arial"/>
    </font>
    <font>
      <b/>
      <sz val="16"/>
      <color rgb="FFFFFFFF"/>
      <name val="Arial"/>
      <family val="2"/>
    </font>
    <font>
      <b/>
      <sz val="12"/>
      <color theme="1"/>
      <name val="Arial"/>
    </font>
    <font>
      <sz val="12"/>
      <color theme="1"/>
      <name val="Arial"/>
    </font>
    <font>
      <sz val="12"/>
      <color rgb="FFFFFFFF"/>
      <name val="Arial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rgb="FF005EB8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005EB8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1" tint="0.499984740745262"/>
      </top>
      <bottom style="thin">
        <color theme="0"/>
      </bottom>
      <diagonal/>
    </border>
    <border>
      <left style="thin">
        <color theme="0"/>
      </left>
      <right style="medium">
        <color theme="1" tint="0.499984740745262"/>
      </right>
      <top style="medium">
        <color theme="1" tint="0.499984740745262"/>
      </top>
      <bottom style="thin">
        <color theme="0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thin">
        <color theme="0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1" tint="0.499984740745262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/>
      <top/>
      <bottom/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theme="1" tint="0.499984740745262"/>
      </top>
      <bottom style="medium">
        <color auto="1"/>
      </bottom>
      <diagonal/>
    </border>
    <border>
      <left/>
      <right style="medium">
        <color auto="1"/>
      </right>
      <top style="medium">
        <color theme="1" tint="0.499984740745262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/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/>
      <right style="thin">
        <color rgb="FFFFFFFF"/>
      </right>
      <top style="medium">
        <color theme="1"/>
      </top>
      <bottom style="thin">
        <color rgb="FFFFFFFF"/>
      </bottom>
      <diagonal/>
    </border>
    <border>
      <left style="thin">
        <color rgb="FFFFFFFF"/>
      </left>
      <right style="medium">
        <color theme="1"/>
      </right>
      <top style="medium">
        <color theme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theme="1"/>
      </bottom>
      <diagonal/>
    </border>
    <border>
      <left/>
      <right style="thin">
        <color rgb="FFFFFFFF"/>
      </right>
      <top/>
      <bottom style="medium">
        <color theme="1"/>
      </bottom>
      <diagonal/>
    </border>
    <border>
      <left style="thin">
        <color rgb="FFFFFFFF"/>
      </left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1"/>
      </top>
      <bottom/>
      <diagonal/>
    </border>
    <border>
      <left/>
      <right style="medium">
        <color theme="1"/>
      </right>
      <top style="thin">
        <color theme="0"/>
      </top>
      <bottom style="medium">
        <color theme="1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 style="medium">
        <color theme="1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medium">
        <color theme="1"/>
      </top>
      <bottom style="thin">
        <color rgb="FFFFFFFF"/>
      </bottom>
      <diagonal/>
    </border>
    <border>
      <left/>
      <right/>
      <top/>
      <bottom style="thin">
        <color theme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6" fillId="7" borderId="0" xfId="5" applyFont="1" applyFill="1" applyAlignment="1">
      <alignment vertical="top" wrapText="1"/>
    </xf>
    <xf numFmtId="0" fontId="6" fillId="0" borderId="0" xfId="5" applyFont="1" applyFill="1" applyAlignment="1">
      <alignment vertical="top" wrapText="1"/>
    </xf>
    <xf numFmtId="0" fontId="7" fillId="0" borderId="0" xfId="5" applyFont="1"/>
    <xf numFmtId="0" fontId="8" fillId="7" borderId="0" xfId="5" applyFont="1" applyFill="1" applyAlignment="1">
      <alignment vertical="top"/>
    </xf>
    <xf numFmtId="0" fontId="10" fillId="7" borderId="0" xfId="5" applyFont="1" applyFill="1" applyAlignment="1">
      <alignment vertical="top" wrapText="1"/>
    </xf>
    <xf numFmtId="0" fontId="10" fillId="0" borderId="0" xfId="5" applyFont="1" applyFill="1" applyAlignment="1">
      <alignment vertical="top" wrapText="1"/>
    </xf>
    <xf numFmtId="0" fontId="11" fillId="8" borderId="0" xfId="5" applyFont="1" applyFill="1" applyAlignment="1">
      <alignment horizontal="center" vertical="center"/>
    </xf>
    <xf numFmtId="0" fontId="7" fillId="0" borderId="0" xfId="5" applyFont="1" applyAlignment="1">
      <alignment vertical="center"/>
    </xf>
    <xf numFmtId="0" fontId="12" fillId="0" borderId="22" xfId="5" applyFont="1" applyBorder="1" applyAlignment="1">
      <alignment wrapText="1"/>
    </xf>
    <xf numFmtId="0" fontId="12" fillId="0" borderId="36" xfId="5" applyFont="1" applyBorder="1" applyAlignment="1">
      <alignment wrapText="1"/>
    </xf>
    <xf numFmtId="0" fontId="12" fillId="0" borderId="37" xfId="5" applyFont="1" applyBorder="1" applyAlignment="1">
      <alignment wrapText="1"/>
    </xf>
    <xf numFmtId="0" fontId="12" fillId="0" borderId="38" xfId="5" applyFont="1" applyBorder="1" applyAlignment="1">
      <alignment wrapText="1"/>
    </xf>
    <xf numFmtId="0" fontId="12" fillId="0" borderId="22" xfId="5" applyFont="1" applyFill="1" applyBorder="1" applyAlignment="1">
      <alignment wrapText="1"/>
    </xf>
    <xf numFmtId="0" fontId="12" fillId="0" borderId="36" xfId="5" applyFont="1" applyFill="1" applyBorder="1" applyAlignment="1">
      <alignment wrapText="1"/>
    </xf>
    <xf numFmtId="0" fontId="6" fillId="0" borderId="0" xfId="5" applyFont="1"/>
    <xf numFmtId="0" fontId="14" fillId="0" borderId="0" xfId="5" applyFont="1"/>
    <xf numFmtId="0" fontId="16" fillId="0" borderId="0" xfId="5" applyFont="1" applyAlignment="1">
      <alignment vertical="top" wrapText="1"/>
    </xf>
    <xf numFmtId="0" fontId="8" fillId="7" borderId="0" xfId="5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42" xfId="0" applyFont="1" applyBorder="1"/>
    <xf numFmtId="0" fontId="20" fillId="0" borderId="43" xfId="0" applyFont="1" applyBorder="1"/>
    <xf numFmtId="0" fontId="20" fillId="0" borderId="37" xfId="0" applyFont="1" applyBorder="1"/>
    <xf numFmtId="0" fontId="19" fillId="0" borderId="39" xfId="0" applyFont="1" applyBorder="1"/>
    <xf numFmtId="0" fontId="20" fillId="0" borderId="0" xfId="0" applyFont="1" applyBorder="1"/>
    <xf numFmtId="0" fontId="20" fillId="0" borderId="44" xfId="0" applyFont="1" applyBorder="1"/>
    <xf numFmtId="0" fontId="20" fillId="0" borderId="39" xfId="0" applyFont="1" applyBorder="1" applyAlignment="1">
      <alignment horizontal="left" indent="1"/>
    </xf>
    <xf numFmtId="0" fontId="20" fillId="3" borderId="1" xfId="0" applyFont="1" applyFill="1" applyBorder="1"/>
    <xf numFmtId="0" fontId="20" fillId="0" borderId="39" xfId="0" applyFont="1" applyBorder="1"/>
    <xf numFmtId="0" fontId="19" fillId="0" borderId="39" xfId="0" applyFont="1" applyBorder="1" applyAlignment="1">
      <alignment horizontal="left"/>
    </xf>
    <xf numFmtId="0" fontId="20" fillId="0" borderId="39" xfId="0" applyFont="1" applyBorder="1" applyAlignment="1">
      <alignment horizontal="left"/>
    </xf>
    <xf numFmtId="0" fontId="19" fillId="0" borderId="23" xfId="0" applyFont="1" applyBorder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65" fontId="20" fillId="3" borderId="3" xfId="0" applyNumberFormat="1" applyFont="1" applyFill="1" applyBorder="1"/>
    <xf numFmtId="165" fontId="20" fillId="3" borderId="12" xfId="0" applyNumberFormat="1" applyFont="1" applyFill="1" applyBorder="1"/>
    <xf numFmtId="165" fontId="20" fillId="3" borderId="28" xfId="0" applyNumberFormat="1" applyFont="1" applyFill="1" applyBorder="1"/>
    <xf numFmtId="0" fontId="19" fillId="0" borderId="29" xfId="0" applyFont="1" applyBorder="1" applyAlignment="1">
      <alignment horizontal="right"/>
    </xf>
    <xf numFmtId="165" fontId="20" fillId="0" borderId="30" xfId="0" applyNumberFormat="1" applyFont="1" applyBorder="1"/>
    <xf numFmtId="165" fontId="20" fillId="0" borderId="31" xfId="0" applyNumberFormat="1" applyFont="1" applyBorder="1"/>
    <xf numFmtId="0" fontId="20" fillId="0" borderId="0" xfId="0" applyFont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20" fillId="3" borderId="13" xfId="0" applyNumberFormat="1" applyFont="1" applyFill="1" applyBorder="1"/>
    <xf numFmtId="165" fontId="20" fillId="3" borderId="14" xfId="0" applyNumberFormat="1" applyFont="1" applyFill="1" applyBorder="1"/>
    <xf numFmtId="165" fontId="20" fillId="3" borderId="15" xfId="0" applyNumberFormat="1" applyFont="1" applyFill="1" applyBorder="1"/>
    <xf numFmtId="0" fontId="19" fillId="0" borderId="0" xfId="0" applyFont="1" applyBorder="1" applyAlignment="1">
      <alignment horizontal="right"/>
    </xf>
    <xf numFmtId="164" fontId="20" fillId="0" borderId="0" xfId="0" applyNumberFormat="1" applyFont="1" applyBorder="1"/>
    <xf numFmtId="0" fontId="19" fillId="0" borderId="4" xfId="0" applyFont="1" applyBorder="1"/>
    <xf numFmtId="0" fontId="20" fillId="0" borderId="9" xfId="0" applyFont="1" applyBorder="1"/>
    <xf numFmtId="165" fontId="20" fillId="3" borderId="8" xfId="0" applyNumberFormat="1" applyFont="1" applyFill="1" applyBorder="1"/>
    <xf numFmtId="165" fontId="20" fillId="3" borderId="0" xfId="0" applyNumberFormat="1" applyFont="1" applyFill="1" applyBorder="1"/>
    <xf numFmtId="0" fontId="19" fillId="0" borderId="9" xfId="0" applyFont="1" applyBorder="1" applyAlignment="1">
      <alignment horizontal="right"/>
    </xf>
    <xf numFmtId="165" fontId="20" fillId="0" borderId="10" xfId="0" applyNumberFormat="1" applyFont="1" applyBorder="1"/>
    <xf numFmtId="166" fontId="9" fillId="3" borderId="16" xfId="0" applyNumberFormat="1" applyFont="1" applyFill="1" applyBorder="1" applyAlignment="1">
      <alignment horizontal="center"/>
    </xf>
    <xf numFmtId="166" fontId="9" fillId="3" borderId="17" xfId="0" applyNumberFormat="1" applyFont="1" applyFill="1" applyBorder="1" applyAlignment="1">
      <alignment horizontal="center"/>
    </xf>
    <xf numFmtId="166" fontId="9" fillId="3" borderId="18" xfId="0" applyNumberFormat="1" applyFont="1" applyFill="1" applyBorder="1" applyAlignment="1">
      <alignment horizontal="center"/>
    </xf>
    <xf numFmtId="165" fontId="20" fillId="0" borderId="11" xfId="0" applyNumberFormat="1" applyFont="1" applyBorder="1"/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165" fontId="20" fillId="5" borderId="19" xfId="0" applyNumberFormat="1" applyFont="1" applyFill="1" applyBorder="1" applyAlignment="1">
      <alignment vertical="center"/>
    </xf>
    <xf numFmtId="165" fontId="20" fillId="0" borderId="0" xfId="0" applyNumberFormat="1" applyFont="1" applyFill="1" applyBorder="1"/>
    <xf numFmtId="0" fontId="21" fillId="6" borderId="32" xfId="0" applyFont="1" applyFill="1" applyBorder="1" applyAlignment="1">
      <alignment horizontal="center"/>
    </xf>
    <xf numFmtId="0" fontId="21" fillId="6" borderId="33" xfId="0" applyFont="1" applyFill="1" applyBorder="1" applyAlignment="1">
      <alignment horizontal="center"/>
    </xf>
    <xf numFmtId="165" fontId="20" fillId="4" borderId="34" xfId="0" applyNumberFormat="1" applyFont="1" applyFill="1" applyBorder="1"/>
    <xf numFmtId="165" fontId="20" fillId="4" borderId="35" xfId="0" applyNumberFormat="1" applyFont="1" applyFill="1" applyBorder="1"/>
    <xf numFmtId="0" fontId="19" fillId="3" borderId="0" xfId="0" applyFont="1" applyFill="1" applyAlignment="1">
      <alignment horizontal="left" indent="1"/>
    </xf>
    <xf numFmtId="0" fontId="20" fillId="3" borderId="0" xfId="0" applyFont="1" applyFill="1"/>
    <xf numFmtId="0" fontId="19" fillId="0" borderId="38" xfId="0" applyFont="1" applyBorder="1"/>
    <xf numFmtId="0" fontId="20" fillId="0" borderId="40" xfId="0" applyFont="1" applyBorder="1" applyAlignment="1">
      <alignment wrapText="1"/>
    </xf>
    <xf numFmtId="0" fontId="20" fillId="0" borderId="40" xfId="0" applyFont="1" applyBorder="1"/>
    <xf numFmtId="20" fontId="19" fillId="0" borderId="40" xfId="0" applyNumberFormat="1" applyFont="1" applyBorder="1"/>
    <xf numFmtId="0" fontId="19" fillId="0" borderId="40" xfId="0" applyFont="1" applyBorder="1" applyAlignment="1">
      <alignment horizontal="left" indent="1"/>
    </xf>
    <xf numFmtId="0" fontId="20" fillId="0" borderId="41" xfId="0" applyFont="1" applyBorder="1"/>
    <xf numFmtId="165" fontId="20" fillId="0" borderId="48" xfId="0" applyNumberFormat="1" applyFont="1" applyFill="1" applyBorder="1"/>
    <xf numFmtId="165" fontId="20" fillId="0" borderId="49" xfId="0" applyNumberFormat="1" applyFont="1" applyFill="1" applyBorder="1"/>
    <xf numFmtId="0" fontId="0" fillId="0" borderId="0" xfId="0" applyFill="1" applyBorder="1"/>
    <xf numFmtId="0" fontId="20" fillId="0" borderId="0" xfId="0" applyFont="1" applyFill="1" applyBorder="1"/>
    <xf numFmtId="0" fontId="20" fillId="0" borderId="27" xfId="0" applyFont="1" applyBorder="1" applyAlignment="1">
      <alignment horizontal="left" indent="1"/>
    </xf>
    <xf numFmtId="165" fontId="20" fillId="3" borderId="50" xfId="0" applyNumberFormat="1" applyFont="1" applyFill="1" applyBorder="1"/>
    <xf numFmtId="165" fontId="20" fillId="3" borderId="51" xfId="0" applyNumberFormat="1" applyFont="1" applyFill="1" applyBorder="1"/>
    <xf numFmtId="0" fontId="0" fillId="0" borderId="0" xfId="0" applyBorder="1"/>
    <xf numFmtId="165" fontId="20" fillId="0" borderId="0" xfId="0" applyNumberFormat="1" applyFont="1" applyBorder="1"/>
    <xf numFmtId="0" fontId="19" fillId="0" borderId="52" xfId="0" applyFont="1" applyBorder="1"/>
    <xf numFmtId="0" fontId="9" fillId="2" borderId="53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165" fontId="20" fillId="3" borderId="56" xfId="0" applyNumberFormat="1" applyFont="1" applyFill="1" applyBorder="1"/>
    <xf numFmtId="0" fontId="19" fillId="0" borderId="57" xfId="0" applyFont="1" applyBorder="1" applyAlignment="1">
      <alignment horizontal="right"/>
    </xf>
    <xf numFmtId="165" fontId="20" fillId="0" borderId="58" xfId="0" applyNumberFormat="1" applyFont="1" applyBorder="1"/>
    <xf numFmtId="165" fontId="20" fillId="0" borderId="59" xfId="0" applyNumberFormat="1" applyFont="1" applyBorder="1"/>
    <xf numFmtId="0" fontId="9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20" fillId="0" borderId="57" xfId="0" applyFont="1" applyBorder="1"/>
    <xf numFmtId="165" fontId="20" fillId="3" borderId="63" xfId="0" applyNumberFormat="1" applyFont="1" applyFill="1" applyBorder="1"/>
    <xf numFmtId="165" fontId="20" fillId="3" borderId="64" xfId="0" applyNumberFormat="1" applyFont="1" applyFill="1" applyBorder="1"/>
    <xf numFmtId="165" fontId="20" fillId="3" borderId="65" xfId="0" applyNumberFormat="1" applyFont="1" applyFill="1" applyBorder="1"/>
    <xf numFmtId="0" fontId="21" fillId="6" borderId="66" xfId="0" applyFont="1" applyFill="1" applyBorder="1" applyAlignment="1">
      <alignment horizontal="center"/>
    </xf>
    <xf numFmtId="0" fontId="21" fillId="6" borderId="67" xfId="0" applyFont="1" applyFill="1" applyBorder="1" applyAlignment="1">
      <alignment horizontal="center"/>
    </xf>
    <xf numFmtId="0" fontId="19" fillId="0" borderId="57" xfId="0" applyFont="1" applyBorder="1"/>
    <xf numFmtId="165" fontId="22" fillId="10" borderId="68" xfId="0" applyNumberFormat="1" applyFont="1" applyFill="1" applyBorder="1"/>
    <xf numFmtId="165" fontId="22" fillId="10" borderId="69" xfId="0" applyNumberFormat="1" applyFont="1" applyFill="1" applyBorder="1"/>
    <xf numFmtId="165" fontId="22" fillId="10" borderId="58" xfId="0" applyNumberFormat="1" applyFont="1" applyFill="1" applyBorder="1"/>
    <xf numFmtId="165" fontId="22" fillId="10" borderId="70" xfId="0" applyNumberFormat="1" applyFont="1" applyFill="1" applyBorder="1"/>
    <xf numFmtId="0" fontId="20" fillId="0" borderId="55" xfId="0" applyFont="1" applyBorder="1" applyAlignment="1">
      <alignment horizontal="left" indent="1"/>
    </xf>
    <xf numFmtId="165" fontId="20" fillId="3" borderId="71" xfId="0" applyNumberFormat="1" applyFont="1" applyFill="1" applyBorder="1"/>
    <xf numFmtId="0" fontId="20" fillId="0" borderId="72" xfId="0" applyFont="1" applyBorder="1"/>
    <xf numFmtId="0" fontId="9" fillId="2" borderId="73" xfId="0" applyFont="1" applyFill="1" applyBorder="1" applyAlignment="1">
      <alignment horizontal="center"/>
    </xf>
    <xf numFmtId="165" fontId="20" fillId="3" borderId="74" xfId="0" applyNumberFormat="1" applyFont="1" applyFill="1" applyBorder="1"/>
    <xf numFmtId="165" fontId="20" fillId="3" borderId="75" xfId="0" applyNumberFormat="1" applyFont="1" applyFill="1" applyBorder="1"/>
    <xf numFmtId="0" fontId="19" fillId="0" borderId="76" xfId="0" applyFont="1" applyBorder="1" applyAlignment="1">
      <alignment horizontal="right"/>
    </xf>
    <xf numFmtId="165" fontId="20" fillId="0" borderId="77" xfId="0" applyNumberFormat="1" applyFont="1" applyBorder="1"/>
    <xf numFmtId="165" fontId="20" fillId="0" borderId="78" xfId="0" applyNumberFormat="1" applyFont="1" applyBorder="1"/>
    <xf numFmtId="165" fontId="20" fillId="0" borderId="63" xfId="0" applyNumberFormat="1" applyFont="1" applyFill="1" applyBorder="1"/>
    <xf numFmtId="165" fontId="20" fillId="0" borderId="65" xfId="0" applyNumberFormat="1" applyFont="1" applyFill="1" applyBorder="1"/>
    <xf numFmtId="165" fontId="20" fillId="5" borderId="80" xfId="0" applyNumberFormat="1" applyFont="1" applyFill="1" applyBorder="1" applyAlignment="1">
      <alignment vertical="center"/>
    </xf>
    <xf numFmtId="165" fontId="20" fillId="5" borderId="81" xfId="0" applyNumberFormat="1" applyFont="1" applyFill="1" applyBorder="1" applyAlignment="1">
      <alignment vertical="center"/>
    </xf>
    <xf numFmtId="165" fontId="20" fillId="3" borderId="79" xfId="0" applyNumberFormat="1" applyFont="1" applyFill="1" applyBorder="1"/>
    <xf numFmtId="165" fontId="20" fillId="0" borderId="58" xfId="0" applyNumberFormat="1" applyFont="1" applyFill="1" applyBorder="1"/>
    <xf numFmtId="165" fontId="20" fillId="0" borderId="59" xfId="0" applyNumberFormat="1" applyFont="1" applyFill="1" applyBorder="1"/>
    <xf numFmtId="0" fontId="20" fillId="0" borderId="7" xfId="0" applyFont="1" applyBorder="1" applyAlignment="1">
      <alignment horizontal="left" indent="1"/>
    </xf>
    <xf numFmtId="166" fontId="9" fillId="3" borderId="82" xfId="0" applyNumberFormat="1" applyFont="1" applyFill="1" applyBorder="1" applyAlignment="1">
      <alignment horizontal="center"/>
    </xf>
    <xf numFmtId="0" fontId="21" fillId="6" borderId="83" xfId="0" applyFont="1" applyFill="1" applyBorder="1" applyAlignment="1">
      <alignment horizontal="center"/>
    </xf>
    <xf numFmtId="165" fontId="20" fillId="4" borderId="63" xfId="0" applyNumberFormat="1" applyFont="1" applyFill="1" applyBorder="1"/>
    <xf numFmtId="0" fontId="8" fillId="7" borderId="0" xfId="5" applyFont="1" applyFill="1" applyAlignment="1">
      <alignment vertical="center" wrapText="1"/>
    </xf>
    <xf numFmtId="0" fontId="23" fillId="11" borderId="39" xfId="0" applyFont="1" applyFill="1" applyBorder="1" applyAlignment="1">
      <alignment horizontal="left" indent="1"/>
    </xf>
    <xf numFmtId="0" fontId="0" fillId="11" borderId="0" xfId="0" applyFill="1" applyAlignment="1">
      <alignment horizontal="right"/>
    </xf>
    <xf numFmtId="0" fontId="0" fillId="11" borderId="0" xfId="0" applyFill="1"/>
    <xf numFmtId="0" fontId="23" fillId="11" borderId="44" xfId="0" applyFont="1" applyFill="1" applyBorder="1"/>
    <xf numFmtId="0" fontId="24" fillId="11" borderId="39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right"/>
    </xf>
    <xf numFmtId="0" fontId="0" fillId="11" borderId="45" xfId="0" applyFill="1" applyBorder="1"/>
    <xf numFmtId="0" fontId="0" fillId="11" borderId="46" xfId="0" applyFill="1" applyBorder="1" applyAlignment="1">
      <alignment horizontal="right"/>
    </xf>
    <xf numFmtId="0" fontId="0" fillId="11" borderId="46" xfId="0" applyFill="1" applyBorder="1"/>
    <xf numFmtId="0" fontId="0" fillId="11" borderId="47" xfId="0" applyFill="1" applyBorder="1"/>
    <xf numFmtId="0" fontId="20" fillId="3" borderId="0" xfId="0" applyFont="1" applyFill="1" applyBorder="1"/>
    <xf numFmtId="0" fontId="11" fillId="7" borderId="0" xfId="0" applyFont="1" applyFill="1"/>
    <xf numFmtId="0" fontId="9" fillId="7" borderId="0" xfId="0" applyFont="1" applyFill="1"/>
    <xf numFmtId="0" fontId="11" fillId="7" borderId="0" xfId="0" applyFont="1" applyFill="1" applyAlignment="1">
      <alignment horizontal="center"/>
    </xf>
    <xf numFmtId="0" fontId="24" fillId="0" borderId="40" xfId="0" applyFont="1" applyBorder="1"/>
    <xf numFmtId="0" fontId="23" fillId="0" borderId="40" xfId="0" applyFont="1" applyBorder="1" applyAlignment="1">
      <alignment wrapText="1"/>
    </xf>
    <xf numFmtId="0" fontId="24" fillId="0" borderId="40" xfId="0" applyFont="1" applyFill="1" applyBorder="1"/>
    <xf numFmtId="0" fontId="23" fillId="0" borderId="40" xfId="0" applyFont="1" applyFill="1" applyBorder="1" applyAlignment="1">
      <alignment wrapText="1"/>
    </xf>
    <xf numFmtId="0" fontId="25" fillId="7" borderId="0" xfId="5" applyFont="1" applyFill="1" applyBorder="1" applyAlignment="1">
      <alignment horizontal="center" vertical="center" wrapText="1"/>
    </xf>
    <xf numFmtId="165" fontId="23" fillId="3" borderId="3" xfId="0" applyNumberFormat="1" applyFont="1" applyFill="1" applyBorder="1"/>
    <xf numFmtId="0" fontId="24" fillId="3" borderId="0" xfId="0" applyFont="1" applyFill="1" applyAlignment="1">
      <alignment horizontal="left" indent="1"/>
    </xf>
    <xf numFmtId="0" fontId="24" fillId="0" borderId="0" xfId="0" applyFont="1" applyFill="1" applyAlignment="1">
      <alignment horizontal="left" indent="1"/>
    </xf>
    <xf numFmtId="0" fontId="20" fillId="0" borderId="0" xfId="0" applyFont="1" applyFill="1"/>
    <xf numFmtId="0" fontId="0" fillId="0" borderId="0" xfId="0" applyFill="1"/>
    <xf numFmtId="0" fontId="19" fillId="3" borderId="0" xfId="0" applyFont="1" applyFill="1" applyBorder="1" applyAlignment="1">
      <alignment horizontal="left" indent="1"/>
    </xf>
    <xf numFmtId="0" fontId="19" fillId="3" borderId="84" xfId="0" applyFont="1" applyFill="1" applyBorder="1" applyAlignment="1">
      <alignment horizontal="left" indent="1"/>
    </xf>
    <xf numFmtId="0" fontId="20" fillId="3" borderId="84" xfId="0" applyFont="1" applyFill="1" applyBorder="1"/>
    <xf numFmtId="0" fontId="8" fillId="0" borderId="0" xfId="5" applyFont="1" applyFill="1" applyBorder="1" applyAlignment="1">
      <alignment horizontal="center" vertical="center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26" fillId="7" borderId="46" xfId="5" applyFont="1" applyFill="1" applyBorder="1" applyAlignment="1">
      <alignment horizontal="center" vertical="center" wrapText="1"/>
    </xf>
    <xf numFmtId="0" fontId="8" fillId="7" borderId="0" xfId="5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8" fillId="7" borderId="0" xfId="5" applyFont="1" applyFill="1" applyAlignment="1">
      <alignment horizontal="center" vertical="center" wrapText="1"/>
    </xf>
    <xf numFmtId="0" fontId="19" fillId="4" borderId="52" xfId="0" applyFont="1" applyFill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9" fillId="5" borderId="52" xfId="0" applyFont="1" applyFill="1" applyBorder="1" applyAlignment="1">
      <alignment horizontal="left" vertical="center" wrapText="1"/>
    </xf>
    <xf numFmtId="0" fontId="20" fillId="0" borderId="57" xfId="0" applyFont="1" applyBorder="1" applyAlignment="1">
      <alignment wrapText="1"/>
    </xf>
    <xf numFmtId="0" fontId="19" fillId="5" borderId="4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wrapText="1"/>
    </xf>
    <xf numFmtId="0" fontId="18" fillId="9" borderId="0" xfId="0" applyFont="1" applyFill="1" applyAlignment="1">
      <alignment horizontal="center" vertical="center" wrapText="1"/>
    </xf>
    <xf numFmtId="0" fontId="3" fillId="11" borderId="2" xfId="12" applyFill="1" applyBorder="1"/>
    <xf numFmtId="0" fontId="23" fillId="11" borderId="0" xfId="0" applyFont="1" applyFill="1"/>
    <xf numFmtId="0" fontId="23" fillId="11" borderId="44" xfId="0" applyFont="1" applyFill="1" applyBorder="1"/>
    <xf numFmtId="0" fontId="20" fillId="0" borderId="0" xfId="0" applyFont="1" applyBorder="1" applyAlignment="1"/>
    <xf numFmtId="0" fontId="20" fillId="0" borderId="44" xfId="0" applyFont="1" applyBorder="1" applyAlignment="1"/>
    <xf numFmtId="0" fontId="20" fillId="0" borderId="2" xfId="0" applyFont="1" applyBorder="1" applyAlignment="1"/>
    <xf numFmtId="0" fontId="23" fillId="11" borderId="2" xfId="0" applyFont="1" applyFill="1" applyBorder="1"/>
    <xf numFmtId="0" fontId="15" fillId="0" borderId="0" xfId="5" applyFont="1" applyAlignment="1">
      <alignment horizontal="right"/>
    </xf>
    <xf numFmtId="0" fontId="9" fillId="7" borderId="0" xfId="5" applyFont="1" applyFill="1" applyAlignment="1">
      <alignment vertical="top" wrapText="1"/>
    </xf>
  </cellXfs>
  <cellStyles count="13">
    <cellStyle name="Avattu hyperlinkki" xfId="2" builtinId="9" hidden="1"/>
    <cellStyle name="Avattu hyperlinkki" xfId="4" builtinId="9" hidden="1"/>
    <cellStyle name="Avattu hyperlinkki" xfId="7" builtinId="9" hidden="1"/>
    <cellStyle name="Avattu hyperlinkki" xfId="9" builtinId="9" hidden="1"/>
    <cellStyle name="Avattu hyperlinkki" xfId="11" builtinId="9" hidden="1"/>
    <cellStyle name="Hyperlinkki" xfId="1" builtinId="8" hidden="1"/>
    <cellStyle name="Hyperlinkki" xfId="3" builtinId="8" hidden="1"/>
    <cellStyle name="Hyperlinkki" xfId="6" builtinId="8" hidden="1"/>
    <cellStyle name="Hyperlinkki" xfId="8" builtinId="8" hidden="1"/>
    <cellStyle name="Hyperlinkki" xfId="10" builtinId="8" hidden="1"/>
    <cellStyle name="Hyperlinkki" xfId="12" builtinId="8"/>
    <cellStyle name="Normaali" xfId="0" builtinId="0"/>
    <cellStyle name="Normal 2" xf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solid">
          <fgColor indexed="64"/>
          <bgColor indexed="22"/>
        </patternFill>
      </fill>
      <alignment vertical="center" textRotation="0" wrapText="0" justifyLastLine="0" shrinkToFit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7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Kustannukset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Vertailu'!$B$5</c:f>
              <c:strCache>
                <c:ptCount val="1"/>
                <c:pt idx="0">
                  <c:v>Nykytila jatkuu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Vertailu'!$C$4:$M$4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Vertailu'!$C$5:$M$5</c:f>
              <c:numCache>
                <c:formatCode>General</c:formatCode>
                <c:ptCount val="11"/>
                <c:pt idx="0">
                  <c:v>20</c:v>
                </c:pt>
                <c:pt idx="1">
                  <c:v>17</c:v>
                </c:pt>
                <c:pt idx="2">
                  <c:v>15</c:v>
                </c:pt>
                <c:pt idx="3">
                  <c:v>16</c:v>
                </c:pt>
                <c:pt idx="4">
                  <c:v>22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32</c:v>
                </c:pt>
                <c:pt idx="1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35-433C-B0FB-585FFF5251DD}"/>
            </c:ext>
          </c:extLst>
        </c:ser>
        <c:ser>
          <c:idx val="1"/>
          <c:order val="1"/>
          <c:tx>
            <c:strRef>
              <c:f>'1. Vertailu'!$B$6</c:f>
              <c:strCache>
                <c:ptCount val="1"/>
                <c:pt idx="0">
                  <c:v>Hankkeen kustannukset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Vertailu'!$C$4:$M$4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Vertailu'!$C$6:$M$6</c:f>
              <c:numCache>
                <c:formatCode>General</c:formatCode>
                <c:ptCount val="11"/>
                <c:pt idx="0">
                  <c:v>17</c:v>
                </c:pt>
                <c:pt idx="1">
                  <c:v>13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5-433C-B0FB-585FFF5251DD}"/>
            </c:ext>
          </c:extLst>
        </c:ser>
        <c:ser>
          <c:idx val="2"/>
          <c:order val="2"/>
          <c:tx>
            <c:strRef>
              <c:f>'1. Vertailu'!$B$7</c:f>
              <c:strCache>
                <c:ptCount val="1"/>
                <c:pt idx="0">
                  <c:v>Käytönaikaiset kustannukset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Vertailu'!$C$4:$M$4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Vertailu'!$C$7:$M$7</c:f>
              <c:numCache>
                <c:formatCode>General</c:formatCode>
                <c:ptCount val="11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35-433C-B0FB-585FFF525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73200"/>
        <c:axId val="1468675520"/>
      </c:lineChart>
      <c:catAx>
        <c:axId val="14686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75520"/>
        <c:crosses val="autoZero"/>
        <c:auto val="1"/>
        <c:lblAlgn val="ctr"/>
        <c:lblOffset val="100"/>
        <c:noMultiLvlLbl val="0"/>
      </c:catAx>
      <c:valAx>
        <c:axId val="146867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7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Kustannus</a:t>
            </a:r>
            <a:r>
              <a:rPr lang="en-US" baseline="0"/>
              <a:t> &amp; Hyöty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Vertailu'!$B$44</c:f>
              <c:strCache>
                <c:ptCount val="1"/>
                <c:pt idx="0">
                  <c:v>Kumulatiivinen hyöty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Vertailu'!$C$41:$M$41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Vertailu'!$C$44:$M$44</c:f>
              <c:numCache>
                <c:formatCode>General</c:formatCode>
                <c:ptCount val="11"/>
                <c:pt idx="0">
                  <c:v>1</c:v>
                </c:pt>
                <c:pt idx="1">
                  <c:v>6</c:v>
                </c:pt>
                <c:pt idx="2">
                  <c:v>14</c:v>
                </c:pt>
                <c:pt idx="3">
                  <c:v>20</c:v>
                </c:pt>
                <c:pt idx="4">
                  <c:v>29</c:v>
                </c:pt>
                <c:pt idx="5">
                  <c:v>34</c:v>
                </c:pt>
                <c:pt idx="6">
                  <c:v>40</c:v>
                </c:pt>
                <c:pt idx="7">
                  <c:v>46</c:v>
                </c:pt>
                <c:pt idx="8">
                  <c:v>57</c:v>
                </c:pt>
                <c:pt idx="9">
                  <c:v>63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9-4486-B08A-52DE32DD46F4}"/>
            </c:ext>
          </c:extLst>
        </c:ser>
        <c:ser>
          <c:idx val="1"/>
          <c:order val="1"/>
          <c:tx>
            <c:strRef>
              <c:f>'1. Vertailu'!$B$39</c:f>
              <c:strCache>
                <c:ptCount val="1"/>
                <c:pt idx="0">
                  <c:v>Kumulatiivinen kustannus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Vertailu'!$C$39:$M$39</c:f>
              <c:numCache>
                <c:formatCode>General</c:formatCode>
                <c:ptCount val="11"/>
                <c:pt idx="0">
                  <c:v>-44</c:v>
                </c:pt>
                <c:pt idx="1">
                  <c:v>-69</c:v>
                </c:pt>
                <c:pt idx="2">
                  <c:v>-86</c:v>
                </c:pt>
                <c:pt idx="3">
                  <c:v>-98</c:v>
                </c:pt>
                <c:pt idx="4">
                  <c:v>-111</c:v>
                </c:pt>
                <c:pt idx="5">
                  <c:v>-118</c:v>
                </c:pt>
                <c:pt idx="6">
                  <c:v>-124</c:v>
                </c:pt>
                <c:pt idx="7">
                  <c:v>-132</c:v>
                </c:pt>
                <c:pt idx="8">
                  <c:v>-143</c:v>
                </c:pt>
                <c:pt idx="9">
                  <c:v>-157</c:v>
                </c:pt>
                <c:pt idx="10">
                  <c:v>-173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19-4855-9EDD-86E1CF185B45}"/>
            </c:ext>
          </c:extLst>
        </c:ser>
        <c:ser>
          <c:idx val="2"/>
          <c:order val="2"/>
          <c:tx>
            <c:strRef>
              <c:f>'1. Vertailu'!$B$46</c:f>
              <c:strCache>
                <c:ptCount val="1"/>
                <c:pt idx="0">
                  <c:v>Kumulatiivinen nettohyöty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'1. Vertailu'!$C$46:$M$46</c:f>
              <c:numCache>
                <c:formatCode>General</c:formatCode>
                <c:ptCount val="11"/>
                <c:pt idx="0">
                  <c:v>-43</c:v>
                </c:pt>
                <c:pt idx="1">
                  <c:v>-63</c:v>
                </c:pt>
                <c:pt idx="2">
                  <c:v>-72</c:v>
                </c:pt>
                <c:pt idx="3">
                  <c:v>-78</c:v>
                </c:pt>
                <c:pt idx="4">
                  <c:v>-82</c:v>
                </c:pt>
                <c:pt idx="5">
                  <c:v>-84</c:v>
                </c:pt>
                <c:pt idx="6">
                  <c:v>-84</c:v>
                </c:pt>
                <c:pt idx="7">
                  <c:v>-86</c:v>
                </c:pt>
                <c:pt idx="8">
                  <c:v>-86</c:v>
                </c:pt>
                <c:pt idx="9">
                  <c:v>-94</c:v>
                </c:pt>
                <c:pt idx="10">
                  <c:v>-103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19-4855-9EDD-86E1CF185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98048"/>
        <c:axId val="1468700528"/>
      </c:lineChart>
      <c:catAx>
        <c:axId val="14686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700528"/>
        <c:crosses val="autoZero"/>
        <c:auto val="1"/>
        <c:lblAlgn val="ctr"/>
        <c:lblOffset val="100"/>
        <c:noMultiLvlLbl val="0"/>
      </c:catAx>
      <c:valAx>
        <c:axId val="1468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Kustannus &amp; Hyöty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Vertailu'!$B$75</c:f>
              <c:strCache>
                <c:ptCount val="1"/>
                <c:pt idx="0">
                  <c:v>Kumulatiivinen hyöty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Vertailu'!$C$72:$M$72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Vertailu'!$C$75:$M$75</c:f>
              <c:numCache>
                <c:formatCode>General</c:formatCode>
                <c:ptCount val="11"/>
                <c:pt idx="0">
                  <c:v>12</c:v>
                </c:pt>
                <c:pt idx="1">
                  <c:v>28</c:v>
                </c:pt>
                <c:pt idx="2">
                  <c:v>44</c:v>
                </c:pt>
                <c:pt idx="3">
                  <c:v>58</c:v>
                </c:pt>
                <c:pt idx="4">
                  <c:v>74</c:v>
                </c:pt>
                <c:pt idx="5">
                  <c:v>87</c:v>
                </c:pt>
                <c:pt idx="6">
                  <c:v>101</c:v>
                </c:pt>
                <c:pt idx="7">
                  <c:v>115</c:v>
                </c:pt>
                <c:pt idx="8">
                  <c:v>134</c:v>
                </c:pt>
                <c:pt idx="9">
                  <c:v>148</c:v>
                </c:pt>
                <c:pt idx="10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0-47B3-B6FB-0ED34497C15B}"/>
            </c:ext>
          </c:extLst>
        </c:ser>
        <c:ser>
          <c:idx val="1"/>
          <c:order val="1"/>
          <c:tx>
            <c:strRef>
              <c:f>'1. Vertailu'!$B$70</c:f>
              <c:strCache>
                <c:ptCount val="1"/>
                <c:pt idx="0">
                  <c:v>Kumulatiivinen kustannus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Vertailu'!$C$70:$M$70</c:f>
              <c:numCache>
                <c:formatCode>General</c:formatCode>
                <c:ptCount val="11"/>
                <c:pt idx="0">
                  <c:v>-27</c:v>
                </c:pt>
                <c:pt idx="1">
                  <c:v>-40</c:v>
                </c:pt>
                <c:pt idx="2">
                  <c:v>-55</c:v>
                </c:pt>
                <c:pt idx="3">
                  <c:v>-67</c:v>
                </c:pt>
                <c:pt idx="4">
                  <c:v>-80</c:v>
                </c:pt>
                <c:pt idx="5">
                  <c:v>-90</c:v>
                </c:pt>
                <c:pt idx="6">
                  <c:v>-100</c:v>
                </c:pt>
                <c:pt idx="7">
                  <c:v>-112</c:v>
                </c:pt>
                <c:pt idx="8">
                  <c:v>-127</c:v>
                </c:pt>
                <c:pt idx="9">
                  <c:v>-145</c:v>
                </c:pt>
                <c:pt idx="10">
                  <c:v>-165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80-4DF4-B11D-3640F1948B77}"/>
            </c:ext>
          </c:extLst>
        </c:ser>
        <c:ser>
          <c:idx val="2"/>
          <c:order val="2"/>
          <c:tx>
            <c:strRef>
              <c:f>'1. Vertailu'!$B$77</c:f>
              <c:strCache>
                <c:ptCount val="1"/>
                <c:pt idx="0">
                  <c:v>Kumulatiivinen nettohyöty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'1. Vertailu'!$C$77:$M$77</c:f>
              <c:numCache>
                <c:formatCode>General</c:formatCode>
                <c:ptCount val="11"/>
                <c:pt idx="0">
                  <c:v>-15</c:v>
                </c:pt>
                <c:pt idx="1">
                  <c:v>-12</c:v>
                </c:pt>
                <c:pt idx="2">
                  <c:v>-11</c:v>
                </c:pt>
                <c:pt idx="3">
                  <c:v>-9</c:v>
                </c:pt>
                <c:pt idx="4">
                  <c:v>-6</c:v>
                </c:pt>
                <c:pt idx="5">
                  <c:v>-3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80-4DF4-B11D-3640F1948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98048"/>
        <c:axId val="1468700528"/>
      </c:lineChart>
      <c:catAx>
        <c:axId val="14686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700528"/>
        <c:crosses val="autoZero"/>
        <c:auto val="1"/>
        <c:lblAlgn val="ctr"/>
        <c:lblOffset val="100"/>
        <c:noMultiLvlLbl val="0"/>
      </c:catAx>
      <c:valAx>
        <c:axId val="1468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Kustannus &amp; Hyöty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Vertailu'!$B$106</c:f>
              <c:strCache>
                <c:ptCount val="1"/>
                <c:pt idx="0">
                  <c:v>Kumulatiivinen hyöty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Vertailu'!$C$103:$M$103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Vertailu'!$C$106:$M$106</c:f>
              <c:numCache>
                <c:formatCode>General</c:formatCode>
                <c:ptCount val="11"/>
                <c:pt idx="0">
                  <c:v>2</c:v>
                </c:pt>
                <c:pt idx="1">
                  <c:v>8</c:v>
                </c:pt>
                <c:pt idx="2">
                  <c:v>13</c:v>
                </c:pt>
                <c:pt idx="3">
                  <c:v>16</c:v>
                </c:pt>
                <c:pt idx="4">
                  <c:v>22</c:v>
                </c:pt>
                <c:pt idx="5">
                  <c:v>25</c:v>
                </c:pt>
                <c:pt idx="6">
                  <c:v>29</c:v>
                </c:pt>
                <c:pt idx="7">
                  <c:v>33</c:v>
                </c:pt>
                <c:pt idx="8">
                  <c:v>42</c:v>
                </c:pt>
                <c:pt idx="9">
                  <c:v>46</c:v>
                </c:pt>
                <c:pt idx="1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73-48DF-B080-5A0438FAD98E}"/>
            </c:ext>
          </c:extLst>
        </c:ser>
        <c:ser>
          <c:idx val="1"/>
          <c:order val="1"/>
          <c:tx>
            <c:strRef>
              <c:f>'1. Vertailu'!$B$101</c:f>
              <c:strCache>
                <c:ptCount val="1"/>
                <c:pt idx="0">
                  <c:v>Kumulatiivinen kustannus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Vertailu'!$C$101:$M$101</c:f>
              <c:numCache>
                <c:formatCode>General</c:formatCode>
                <c:ptCount val="11"/>
                <c:pt idx="0">
                  <c:v>-28</c:v>
                </c:pt>
                <c:pt idx="1">
                  <c:v>-41</c:v>
                </c:pt>
                <c:pt idx="2">
                  <c:v>-52</c:v>
                </c:pt>
                <c:pt idx="3">
                  <c:v>-58</c:v>
                </c:pt>
                <c:pt idx="4">
                  <c:v>-65</c:v>
                </c:pt>
                <c:pt idx="5">
                  <c:v>-69</c:v>
                </c:pt>
                <c:pt idx="6">
                  <c:v>-73</c:v>
                </c:pt>
                <c:pt idx="7">
                  <c:v>-79</c:v>
                </c:pt>
                <c:pt idx="8">
                  <c:v>-87</c:v>
                </c:pt>
                <c:pt idx="9">
                  <c:v>-97</c:v>
                </c:pt>
                <c:pt idx="10">
                  <c:v>-108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90-4F78-AE38-3CE4DE140B18}"/>
            </c:ext>
          </c:extLst>
        </c:ser>
        <c:ser>
          <c:idx val="2"/>
          <c:order val="2"/>
          <c:tx>
            <c:strRef>
              <c:f>'1. Vertailu'!$B$108</c:f>
              <c:strCache>
                <c:ptCount val="1"/>
                <c:pt idx="0">
                  <c:v>Kumulatiivinen nettohyöty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'1. Vertailu'!$C$108:$M$108</c:f>
              <c:numCache>
                <c:formatCode>General</c:formatCode>
                <c:ptCount val="11"/>
                <c:pt idx="0">
                  <c:v>-26</c:v>
                </c:pt>
                <c:pt idx="1">
                  <c:v>-33</c:v>
                </c:pt>
                <c:pt idx="2">
                  <c:v>-39</c:v>
                </c:pt>
                <c:pt idx="3">
                  <c:v>-42</c:v>
                </c:pt>
                <c:pt idx="4">
                  <c:v>-43</c:v>
                </c:pt>
                <c:pt idx="5">
                  <c:v>-44</c:v>
                </c:pt>
                <c:pt idx="6">
                  <c:v>-44</c:v>
                </c:pt>
                <c:pt idx="7">
                  <c:v>-46</c:v>
                </c:pt>
                <c:pt idx="8">
                  <c:v>-45</c:v>
                </c:pt>
                <c:pt idx="9">
                  <c:v>-51</c:v>
                </c:pt>
                <c:pt idx="10">
                  <c:v>-57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90-4F78-AE38-3CE4DE140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98048"/>
        <c:axId val="1468700528"/>
      </c:lineChart>
      <c:catAx>
        <c:axId val="14686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700528"/>
        <c:crosses val="autoZero"/>
        <c:auto val="1"/>
        <c:lblAlgn val="ctr"/>
        <c:lblOffset val="100"/>
        <c:noMultiLvlLbl val="0"/>
      </c:catAx>
      <c:valAx>
        <c:axId val="1468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Hyödyt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Vertailu'!$B$11</c:f>
              <c:strCache>
                <c:ptCount val="1"/>
                <c:pt idx="0">
                  <c:v>Nykytila jatkuu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Vertailu'!$C$10:$M$10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Vertailu'!$C$11:$M$11</c:f>
              <c:numCache>
                <c:formatCode>General</c:formatCode>
                <c:ptCount val="11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9-4486-B08A-52DE32DD46F4}"/>
            </c:ext>
          </c:extLst>
        </c:ser>
        <c:ser>
          <c:idx val="1"/>
          <c:order val="1"/>
          <c:tx>
            <c:strRef>
              <c:f>'1. Vertailu'!$B$12</c:f>
              <c:strCache>
                <c:ptCount val="1"/>
                <c:pt idx="0">
                  <c:v>Hanke toteutetaan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Vertailu'!$C$10:$M$10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Vertailu'!$C$12:$M$12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11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18</c:v>
                </c:pt>
                <c:pt idx="9">
                  <c:v>17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9-4486-B08A-52DE32DD4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98048"/>
        <c:axId val="1468700528"/>
      </c:lineChart>
      <c:catAx>
        <c:axId val="14686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700528"/>
        <c:crosses val="autoZero"/>
        <c:auto val="1"/>
        <c:lblAlgn val="ctr"/>
        <c:lblOffset val="100"/>
        <c:noMultiLvlLbl val="0"/>
      </c:catAx>
      <c:valAx>
        <c:axId val="1468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Kustannukset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Vertailu'!$B$36</c:f>
              <c:strCache>
                <c:ptCount val="1"/>
                <c:pt idx="0">
                  <c:v>Nykytila jatkuu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Vertailu'!$C$35:$M$35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Vertailu'!$C$36:$M$36</c:f>
              <c:numCache>
                <c:formatCode>General</c:formatCode>
                <c:ptCount val="11"/>
                <c:pt idx="0">
                  <c:v>20</c:v>
                </c:pt>
                <c:pt idx="1">
                  <c:v>17</c:v>
                </c:pt>
                <c:pt idx="2">
                  <c:v>15</c:v>
                </c:pt>
                <c:pt idx="3">
                  <c:v>16</c:v>
                </c:pt>
                <c:pt idx="4">
                  <c:v>22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32</c:v>
                </c:pt>
                <c:pt idx="1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35-433C-B0FB-585FFF5251DD}"/>
            </c:ext>
          </c:extLst>
        </c:ser>
        <c:ser>
          <c:idx val="1"/>
          <c:order val="1"/>
          <c:tx>
            <c:strRef>
              <c:f>'1. Vertailu'!$B$37</c:f>
              <c:strCache>
                <c:ptCount val="1"/>
                <c:pt idx="0">
                  <c:v>Hankkeen kustannukset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Vertailu'!$C$35:$M$35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Vertailu'!$C$37:$M$37</c:f>
              <c:numCache>
                <c:formatCode>General</c:formatCode>
                <c:ptCount val="11"/>
                <c:pt idx="0">
                  <c:v>24</c:v>
                </c:pt>
                <c:pt idx="1">
                  <c:v>17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5-433C-B0FB-585FFF5251DD}"/>
            </c:ext>
          </c:extLst>
        </c:ser>
        <c:ser>
          <c:idx val="2"/>
          <c:order val="2"/>
          <c:tx>
            <c:strRef>
              <c:f>'1. Vertailu'!$B$38</c:f>
              <c:strCache>
                <c:ptCount val="1"/>
                <c:pt idx="0">
                  <c:v>Käytönaikaiset kustannukset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Vertailu'!$C$35:$M$35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Vertailu'!$C$38:$M$38</c:f>
              <c:numCache>
                <c:formatCode>General</c:formatCode>
                <c:ptCount val="11"/>
                <c:pt idx="0">
                  <c:v>20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35-433C-B0FB-585FFF525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73200"/>
        <c:axId val="1468675520"/>
      </c:lineChart>
      <c:catAx>
        <c:axId val="14686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75520"/>
        <c:crosses val="autoZero"/>
        <c:auto val="1"/>
        <c:lblAlgn val="ctr"/>
        <c:lblOffset val="100"/>
        <c:noMultiLvlLbl val="0"/>
      </c:catAx>
      <c:valAx>
        <c:axId val="146867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7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Hyödyt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Vertailu'!$B$42</c:f>
              <c:strCache>
                <c:ptCount val="1"/>
                <c:pt idx="0">
                  <c:v>Nykytila jatkuu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Vertailu'!$C$41:$M$41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Vertailu'!$C$42:$M$42</c:f>
              <c:numCache>
                <c:formatCode>General</c:formatCode>
                <c:ptCount val="11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9-4486-B08A-52DE32DD46F4}"/>
            </c:ext>
          </c:extLst>
        </c:ser>
        <c:ser>
          <c:idx val="1"/>
          <c:order val="1"/>
          <c:tx>
            <c:strRef>
              <c:f>'1. Vertailu'!$B$43</c:f>
              <c:strCache>
                <c:ptCount val="1"/>
                <c:pt idx="0">
                  <c:v>Hanke toteutetaan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Vertailu'!$C$41:$M$41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Vertailu'!$C$43:$M$43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9-4486-B08A-52DE32DD4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98048"/>
        <c:axId val="1468700528"/>
      </c:lineChart>
      <c:catAx>
        <c:axId val="14686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700528"/>
        <c:crosses val="autoZero"/>
        <c:auto val="1"/>
        <c:lblAlgn val="ctr"/>
        <c:lblOffset val="100"/>
        <c:noMultiLvlLbl val="0"/>
      </c:catAx>
      <c:valAx>
        <c:axId val="1468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Kustannukset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Vertailu'!$B$67</c:f>
              <c:strCache>
                <c:ptCount val="1"/>
                <c:pt idx="0">
                  <c:v>Nykytila jatkuu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Vertailu'!$C$66:$M$66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Vertailu'!$C$67:$M$67</c:f>
              <c:numCache>
                <c:formatCode>General</c:formatCode>
                <c:ptCount val="11"/>
                <c:pt idx="0">
                  <c:v>20</c:v>
                </c:pt>
                <c:pt idx="1">
                  <c:v>17</c:v>
                </c:pt>
                <c:pt idx="2">
                  <c:v>15</c:v>
                </c:pt>
                <c:pt idx="3">
                  <c:v>16</c:v>
                </c:pt>
                <c:pt idx="4">
                  <c:v>22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32</c:v>
                </c:pt>
                <c:pt idx="1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C-47D3-8796-68434B79D5E9}"/>
            </c:ext>
          </c:extLst>
        </c:ser>
        <c:ser>
          <c:idx val="1"/>
          <c:order val="1"/>
          <c:tx>
            <c:strRef>
              <c:f>'1. Vertailu'!$B$68</c:f>
              <c:strCache>
                <c:ptCount val="1"/>
                <c:pt idx="0">
                  <c:v>Hankkeen kustannukset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Vertailu'!$C$66:$M$66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Vertailu'!$C$68:$M$68</c:f>
              <c:numCache>
                <c:formatCode>General</c:formatCode>
                <c:ptCount val="11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C-47D3-8796-68434B79D5E9}"/>
            </c:ext>
          </c:extLst>
        </c:ser>
        <c:ser>
          <c:idx val="2"/>
          <c:order val="2"/>
          <c:tx>
            <c:strRef>
              <c:f>'1. Vertailu'!$B$69</c:f>
              <c:strCache>
                <c:ptCount val="1"/>
                <c:pt idx="0">
                  <c:v>Käytönaikaiset kustannukset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Vertailu'!$C$66:$M$66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Vertailu'!$C$69:$M$69</c:f>
              <c:numCache>
                <c:formatCode>General</c:formatCode>
                <c:ptCount val="11"/>
                <c:pt idx="0">
                  <c:v>15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5C-47D3-8796-68434B79D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73200"/>
        <c:axId val="1468675520"/>
      </c:lineChart>
      <c:catAx>
        <c:axId val="14686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75520"/>
        <c:crosses val="autoZero"/>
        <c:auto val="1"/>
        <c:lblAlgn val="ctr"/>
        <c:lblOffset val="100"/>
        <c:noMultiLvlLbl val="0"/>
      </c:catAx>
      <c:valAx>
        <c:axId val="146867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7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Hyödyt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Vertailu'!$B$73</c:f>
              <c:strCache>
                <c:ptCount val="1"/>
                <c:pt idx="0">
                  <c:v>Nykytila jatkuu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Vertailu'!$C$72:$M$72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Vertailu'!$C$73:$M$73</c:f>
              <c:numCache>
                <c:formatCode>General</c:formatCode>
                <c:ptCount val="11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0-47B3-B6FB-0ED34497C15B}"/>
            </c:ext>
          </c:extLst>
        </c:ser>
        <c:ser>
          <c:idx val="1"/>
          <c:order val="1"/>
          <c:tx>
            <c:strRef>
              <c:f>'1. Vertailu'!$B$74</c:f>
              <c:strCache>
                <c:ptCount val="1"/>
                <c:pt idx="0">
                  <c:v>Hanke toteutetaan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Vertailu'!$C$72:$M$72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Vertailu'!$C$74:$M$74</c:f>
              <c:numCache>
                <c:formatCode>General</c:formatCode>
                <c:ptCount val="11"/>
                <c:pt idx="0">
                  <c:v>12</c:v>
                </c:pt>
                <c:pt idx="1">
                  <c:v>16</c:v>
                </c:pt>
                <c:pt idx="2">
                  <c:v>16</c:v>
                </c:pt>
                <c:pt idx="3">
                  <c:v>14</c:v>
                </c:pt>
                <c:pt idx="4">
                  <c:v>16</c:v>
                </c:pt>
                <c:pt idx="5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19</c:v>
                </c:pt>
                <c:pt idx="9">
                  <c:v>14</c:v>
                </c:pt>
                <c:pt idx="1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0-47B3-B6FB-0ED34497C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98048"/>
        <c:axId val="1468700528"/>
      </c:lineChart>
      <c:catAx>
        <c:axId val="14686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700528"/>
        <c:crosses val="autoZero"/>
        <c:auto val="1"/>
        <c:lblAlgn val="ctr"/>
        <c:lblOffset val="100"/>
        <c:noMultiLvlLbl val="0"/>
      </c:catAx>
      <c:valAx>
        <c:axId val="1468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Kustannukset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Vertailu'!$B$98</c:f>
              <c:strCache>
                <c:ptCount val="1"/>
                <c:pt idx="0">
                  <c:v>Nykytila jatkuu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Vertailu'!$C$97:$M$97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Vertailu'!$C$98:$M$98</c:f>
              <c:numCache>
                <c:formatCode>General</c:formatCode>
                <c:ptCount val="11"/>
                <c:pt idx="0">
                  <c:v>20</c:v>
                </c:pt>
                <c:pt idx="1">
                  <c:v>17</c:v>
                </c:pt>
                <c:pt idx="2">
                  <c:v>15</c:v>
                </c:pt>
                <c:pt idx="3">
                  <c:v>16</c:v>
                </c:pt>
                <c:pt idx="4">
                  <c:v>22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32</c:v>
                </c:pt>
                <c:pt idx="1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6-47DE-9B52-F31F11D6FD6D}"/>
            </c:ext>
          </c:extLst>
        </c:ser>
        <c:ser>
          <c:idx val="1"/>
          <c:order val="1"/>
          <c:tx>
            <c:strRef>
              <c:f>'1. Vertailu'!$B$99</c:f>
              <c:strCache>
                <c:ptCount val="1"/>
                <c:pt idx="0">
                  <c:v>Hankkeen kustannukset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Vertailu'!$C$97:$M$97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Vertailu'!$C$99:$M$99</c:f>
              <c:numCache>
                <c:formatCode>General</c:formatCode>
                <c:ptCount val="11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6-47DE-9B52-F31F11D6FD6D}"/>
            </c:ext>
          </c:extLst>
        </c:ser>
        <c:ser>
          <c:idx val="2"/>
          <c:order val="2"/>
          <c:tx>
            <c:strRef>
              <c:f>'1. Vertailu'!$B$100</c:f>
              <c:strCache>
                <c:ptCount val="1"/>
                <c:pt idx="0">
                  <c:v>Käytönaikaiset kustannukset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Vertailu'!$C$97:$M$97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Vertailu'!$C$100:$M$100</c:f>
              <c:numCache>
                <c:formatCode>General</c:formatCode>
                <c:ptCount val="11"/>
                <c:pt idx="0">
                  <c:v>15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06-47DE-9B52-F31F11D6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73200"/>
        <c:axId val="1468675520"/>
      </c:lineChart>
      <c:catAx>
        <c:axId val="14686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75520"/>
        <c:crosses val="autoZero"/>
        <c:auto val="1"/>
        <c:lblAlgn val="ctr"/>
        <c:lblOffset val="100"/>
        <c:noMultiLvlLbl val="0"/>
      </c:catAx>
      <c:valAx>
        <c:axId val="146867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7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Hyödyt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Vertailu'!$B$104</c:f>
              <c:strCache>
                <c:ptCount val="1"/>
                <c:pt idx="0">
                  <c:v>Nykytila jatkuu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Vertailu'!$C$103:$M$103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Vertailu'!$C$104:$M$104</c:f>
              <c:numCache>
                <c:formatCode>General</c:formatCode>
                <c:ptCount val="11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73-48DF-B080-5A0438FAD98E}"/>
            </c:ext>
          </c:extLst>
        </c:ser>
        <c:ser>
          <c:idx val="1"/>
          <c:order val="1"/>
          <c:tx>
            <c:strRef>
              <c:f>'1. Vertailu'!$B$105</c:f>
              <c:strCache>
                <c:ptCount val="1"/>
                <c:pt idx="0">
                  <c:v>Hanke toteutetaan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Vertailu'!$C$103:$M$103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Vertailu'!$C$105:$M$105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8DF-B080-5A0438FAD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98048"/>
        <c:axId val="1468700528"/>
      </c:lineChart>
      <c:catAx>
        <c:axId val="14686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700528"/>
        <c:crosses val="autoZero"/>
        <c:auto val="1"/>
        <c:lblAlgn val="ctr"/>
        <c:lblOffset val="100"/>
        <c:noMultiLvlLbl val="0"/>
      </c:catAx>
      <c:valAx>
        <c:axId val="1468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Kustannus</a:t>
            </a:r>
            <a:r>
              <a:rPr lang="en-US" baseline="0"/>
              <a:t> &amp; Hyöty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Vertailu'!$B$13</c:f>
              <c:strCache>
                <c:ptCount val="1"/>
                <c:pt idx="0">
                  <c:v>Kumulatiivinen hyöty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Vertailu'!$C$10:$M$10</c:f>
              <c:strCache>
                <c:ptCount val="11"/>
                <c:pt idx="0">
                  <c:v>2H 2020</c:v>
                </c:pt>
                <c:pt idx="1">
                  <c:v>1H 2021</c:v>
                </c:pt>
                <c:pt idx="2">
                  <c:v>2H 2021</c:v>
                </c:pt>
                <c:pt idx="3">
                  <c:v>1H 2022</c:v>
                </c:pt>
                <c:pt idx="4">
                  <c:v>2H 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'1. Vertailu'!$C$13:$M$13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30</c:v>
                </c:pt>
                <c:pt idx="4">
                  <c:v>48</c:v>
                </c:pt>
                <c:pt idx="5">
                  <c:v>68</c:v>
                </c:pt>
                <c:pt idx="6">
                  <c:v>88</c:v>
                </c:pt>
                <c:pt idx="7">
                  <c:v>108</c:v>
                </c:pt>
                <c:pt idx="8">
                  <c:v>126</c:v>
                </c:pt>
                <c:pt idx="9">
                  <c:v>143</c:v>
                </c:pt>
                <c:pt idx="10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9-4486-B08A-52DE32DD46F4}"/>
            </c:ext>
          </c:extLst>
        </c:ser>
        <c:ser>
          <c:idx val="1"/>
          <c:order val="1"/>
          <c:tx>
            <c:strRef>
              <c:f>'1. Vertailu'!$B$8</c:f>
              <c:strCache>
                <c:ptCount val="1"/>
                <c:pt idx="0">
                  <c:v>Kumulatiivinen kustannus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 Vertailu'!$C$8:$M$8</c:f>
              <c:numCache>
                <c:formatCode>General</c:formatCode>
                <c:ptCount val="11"/>
                <c:pt idx="0">
                  <c:v>-24</c:v>
                </c:pt>
                <c:pt idx="1">
                  <c:v>-41</c:v>
                </c:pt>
                <c:pt idx="2">
                  <c:v>-50</c:v>
                </c:pt>
                <c:pt idx="3">
                  <c:v>-56</c:v>
                </c:pt>
                <c:pt idx="4">
                  <c:v>-69</c:v>
                </c:pt>
                <c:pt idx="5">
                  <c:v>-74</c:v>
                </c:pt>
                <c:pt idx="6">
                  <c:v>-79</c:v>
                </c:pt>
                <c:pt idx="7">
                  <c:v>-83</c:v>
                </c:pt>
                <c:pt idx="8">
                  <c:v>-86</c:v>
                </c:pt>
                <c:pt idx="9">
                  <c:v>-88</c:v>
                </c:pt>
                <c:pt idx="10">
                  <c:v>-90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26-440B-9333-E516371F577D}"/>
            </c:ext>
          </c:extLst>
        </c:ser>
        <c:ser>
          <c:idx val="2"/>
          <c:order val="2"/>
          <c:tx>
            <c:strRef>
              <c:f>'1. Vertailu'!$B$15</c:f>
              <c:strCache>
                <c:ptCount val="1"/>
                <c:pt idx="0">
                  <c:v>Kumulatiivinen nettohyöty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'1. Vertailu'!$C$15:$M$15</c:f>
              <c:numCache>
                <c:formatCode>General</c:formatCode>
                <c:ptCount val="11"/>
                <c:pt idx="0">
                  <c:v>-24</c:v>
                </c:pt>
                <c:pt idx="1">
                  <c:v>-38</c:v>
                </c:pt>
                <c:pt idx="2">
                  <c:v>-36</c:v>
                </c:pt>
                <c:pt idx="3">
                  <c:v>-26</c:v>
                </c:pt>
                <c:pt idx="4">
                  <c:v>-21</c:v>
                </c:pt>
                <c:pt idx="5">
                  <c:v>-6</c:v>
                </c:pt>
                <c:pt idx="6">
                  <c:v>9</c:v>
                </c:pt>
                <c:pt idx="7">
                  <c:v>25</c:v>
                </c:pt>
                <c:pt idx="8">
                  <c:v>40</c:v>
                </c:pt>
                <c:pt idx="9">
                  <c:v>55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26-440B-9333-E516371F5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698048"/>
        <c:axId val="1468700528"/>
      </c:lineChart>
      <c:catAx>
        <c:axId val="14686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700528"/>
        <c:crosses val="autoZero"/>
        <c:auto val="1"/>
        <c:lblAlgn val="ctr"/>
        <c:lblOffset val="100"/>
        <c:noMultiLvlLbl val="0"/>
      </c:catAx>
      <c:valAx>
        <c:axId val="1468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686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15</xdr:row>
      <xdr:rowOff>76200</xdr:rowOff>
    </xdr:from>
    <xdr:to>
      <xdr:col>3</xdr:col>
      <xdr:colOff>752338</xdr:colOff>
      <xdr:row>31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6903</xdr:colOff>
      <xdr:row>15</xdr:row>
      <xdr:rowOff>76200</xdr:rowOff>
    </xdr:from>
    <xdr:to>
      <xdr:col>8</xdr:col>
      <xdr:colOff>800653</xdr:colOff>
      <xdr:row>31</xdr:row>
      <xdr:rowOff>69850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349251</xdr:colOff>
      <xdr:row>46</xdr:row>
      <xdr:rowOff>69850</xdr:rowOff>
    </xdr:from>
    <xdr:to>
      <xdr:col>3</xdr:col>
      <xdr:colOff>750753</xdr:colOff>
      <xdr:row>62</xdr:row>
      <xdr:rowOff>69850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D39E72B-8735-4702-B241-B6E9CB531B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6073</xdr:colOff>
      <xdr:row>46</xdr:row>
      <xdr:rowOff>76200</xdr:rowOff>
    </xdr:from>
    <xdr:to>
      <xdr:col>8</xdr:col>
      <xdr:colOff>746124</xdr:colOff>
      <xdr:row>62</xdr:row>
      <xdr:rowOff>69850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DD30726-2EE1-4482-82C9-EFBAE35E1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349250</xdr:colOff>
      <xdr:row>77</xdr:row>
      <xdr:rowOff>69850</xdr:rowOff>
    </xdr:from>
    <xdr:to>
      <xdr:col>3</xdr:col>
      <xdr:colOff>730250</xdr:colOff>
      <xdr:row>93</xdr:row>
      <xdr:rowOff>69850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E67890E-A310-437A-9CAE-DA4106EFE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787400</xdr:colOff>
      <xdr:row>77</xdr:row>
      <xdr:rowOff>76200</xdr:rowOff>
    </xdr:from>
    <xdr:to>
      <xdr:col>8</xdr:col>
      <xdr:colOff>785812</xdr:colOff>
      <xdr:row>93</xdr:row>
      <xdr:rowOff>69850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22A436F-3615-4735-B8AD-5D67A83CF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349250</xdr:colOff>
      <xdr:row>108</xdr:row>
      <xdr:rowOff>69850</xdr:rowOff>
    </xdr:from>
    <xdr:to>
      <xdr:col>3</xdr:col>
      <xdr:colOff>579437</xdr:colOff>
      <xdr:row>124</xdr:row>
      <xdr:rowOff>69850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83383F5-23C0-4978-831B-36CEF72EC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652464</xdr:colOff>
      <xdr:row>108</xdr:row>
      <xdr:rowOff>76200</xdr:rowOff>
    </xdr:from>
    <xdr:to>
      <xdr:col>8</xdr:col>
      <xdr:colOff>730251</xdr:colOff>
      <xdr:row>124</xdr:row>
      <xdr:rowOff>69850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FBD692F-2D03-4FBD-8F04-65FB37462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62120</xdr:colOff>
      <xdr:row>15</xdr:row>
      <xdr:rowOff>69298</xdr:rowOff>
    </xdr:from>
    <xdr:to>
      <xdr:col>14</xdr:col>
      <xdr:colOff>20708</xdr:colOff>
      <xdr:row>31</xdr:row>
      <xdr:rowOff>62948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36F8C3A-A737-4D58-AA7B-E40FA5F53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39687</xdr:colOff>
      <xdr:row>46</xdr:row>
      <xdr:rowOff>83655</xdr:rowOff>
    </xdr:from>
    <xdr:to>
      <xdr:col>14</xdr:col>
      <xdr:colOff>1</xdr:colOff>
      <xdr:row>62</xdr:row>
      <xdr:rowOff>77305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660A21F8-4143-4723-AFB0-8914DD28A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74612</xdr:colOff>
      <xdr:row>77</xdr:row>
      <xdr:rowOff>93663</xdr:rowOff>
    </xdr:from>
    <xdr:to>
      <xdr:col>14</xdr:col>
      <xdr:colOff>23812</xdr:colOff>
      <xdr:row>93</xdr:row>
      <xdr:rowOff>87313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9718B1A-15C8-4561-A385-7D09ECE7A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3175</xdr:colOff>
      <xdr:row>108</xdr:row>
      <xdr:rowOff>77788</xdr:rowOff>
    </xdr:from>
    <xdr:to>
      <xdr:col>14</xdr:col>
      <xdr:colOff>15875</xdr:colOff>
      <xdr:row>124</xdr:row>
      <xdr:rowOff>71438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0D99D61-FC1D-4324-AD8A-6F3E9D96D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List1" displayName="List1" ref="B8:E11" totalsRowShown="0" headerRowDxfId="7" dataDxfId="5" headerRowBorderDxfId="6" totalsRowBorderDxfId="4">
  <autoFilter ref="B8:E11"/>
  <tableColumns count="4">
    <tableColumn id="1" name="Päivä *" dataDxfId="3"/>
    <tableColumn id="2" name="Versio *" dataDxfId="2"/>
    <tableColumn id="3" name="Kuvaus *" dataDxfId="1"/>
    <tableColumn id="4" name="Tekijä *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lastokeskus.fi/tup/suoluk/suoluk_palkat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showGridLines="0" tabSelected="1" zoomScaleNormal="100" zoomScalePageLayoutView="110" workbookViewId="0"/>
  </sheetViews>
  <sheetFormatPr defaultColWidth="10.625" defaultRowHeight="15.75" x14ac:dyDescent="0.25"/>
  <cols>
    <col min="1" max="1" width="4.625" customWidth="1"/>
    <col min="2" max="2" width="91.375" customWidth="1"/>
  </cols>
  <sheetData>
    <row r="1" spans="2:9" ht="63.95" customHeight="1" x14ac:dyDescent="0.25">
      <c r="B1" s="20" t="s">
        <v>77</v>
      </c>
      <c r="C1" s="21"/>
      <c r="D1" s="21"/>
      <c r="E1" s="21"/>
      <c r="F1" s="21"/>
      <c r="G1" s="21"/>
      <c r="H1" s="21"/>
      <c r="I1" s="21"/>
    </row>
    <row r="2" spans="2:9" ht="48" customHeight="1" x14ac:dyDescent="0.25">
      <c r="B2" s="147" t="s">
        <v>93</v>
      </c>
    </row>
    <row r="3" spans="2:9" x14ac:dyDescent="0.25">
      <c r="B3" s="72" t="s">
        <v>0</v>
      </c>
    </row>
    <row r="4" spans="2:9" ht="15" customHeight="1" x14ac:dyDescent="0.25">
      <c r="B4" s="73" t="s">
        <v>58</v>
      </c>
    </row>
    <row r="5" spans="2:9" x14ac:dyDescent="0.25">
      <c r="B5" s="74"/>
    </row>
    <row r="6" spans="2:9" x14ac:dyDescent="0.25">
      <c r="B6" s="75" t="s">
        <v>55</v>
      </c>
    </row>
    <row r="7" spans="2:9" ht="33.950000000000003" customHeight="1" x14ac:dyDescent="0.25">
      <c r="B7" s="144" t="s">
        <v>97</v>
      </c>
    </row>
    <row r="8" spans="2:9" x14ac:dyDescent="0.25">
      <c r="B8" s="74"/>
    </row>
    <row r="9" spans="2:9" x14ac:dyDescent="0.25">
      <c r="B9" s="75" t="s">
        <v>35</v>
      </c>
    </row>
    <row r="10" spans="2:9" ht="32.1" customHeight="1" x14ac:dyDescent="0.25">
      <c r="B10" s="73" t="s">
        <v>98</v>
      </c>
    </row>
    <row r="11" spans="2:9" x14ac:dyDescent="0.25">
      <c r="B11" s="74"/>
    </row>
    <row r="12" spans="2:9" x14ac:dyDescent="0.25">
      <c r="B12" s="143" t="s">
        <v>88</v>
      </c>
    </row>
    <row r="13" spans="2:9" ht="36" customHeight="1" x14ac:dyDescent="0.25">
      <c r="B13" s="144" t="s">
        <v>99</v>
      </c>
    </row>
    <row r="14" spans="2:9" ht="29.1" customHeight="1" x14ac:dyDescent="0.25">
      <c r="B14" s="144" t="s">
        <v>89</v>
      </c>
    </row>
    <row r="15" spans="2:9" x14ac:dyDescent="0.25">
      <c r="B15" s="76" t="str">
        <f ca="1">'3.1 Vaihtoehto A'!B1</f>
        <v>3.1 Vaihtoehto A</v>
      </c>
    </row>
    <row r="16" spans="2:9" x14ac:dyDescent="0.25">
      <c r="B16" s="76" t="str">
        <f ca="1">'3.2 Vaihtoehto B'!B1</f>
        <v>3.2 Vaihtoehto B</v>
      </c>
    </row>
    <row r="17" spans="2:2" x14ac:dyDescent="0.25">
      <c r="B17" s="76" t="str">
        <f ca="1">'3.3 Vaihtoehto C'!B1</f>
        <v>3.3 Vaihtoehto C</v>
      </c>
    </row>
    <row r="18" spans="2:2" x14ac:dyDescent="0.25">
      <c r="B18" s="76" t="str">
        <f ca="1">'3.4 Vaihtoehto D'!B1</f>
        <v>3.4 Vaihtoehto D</v>
      </c>
    </row>
    <row r="19" spans="2:2" x14ac:dyDescent="0.25">
      <c r="B19" s="74"/>
    </row>
    <row r="20" spans="2:2" x14ac:dyDescent="0.25">
      <c r="B20" s="145" t="s">
        <v>90</v>
      </c>
    </row>
    <row r="21" spans="2:2" ht="45.75" x14ac:dyDescent="0.25">
      <c r="B21" s="146" t="s">
        <v>91</v>
      </c>
    </row>
    <row r="22" spans="2:2" x14ac:dyDescent="0.25">
      <c r="B22" s="74"/>
    </row>
    <row r="23" spans="2:2" x14ac:dyDescent="0.25">
      <c r="B23" s="143" t="s">
        <v>92</v>
      </c>
    </row>
    <row r="24" spans="2:2" x14ac:dyDescent="0.25">
      <c r="B24" s="77" t="s">
        <v>57</v>
      </c>
    </row>
  </sheetData>
  <phoneticPr fontId="2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4"/>
  <sheetViews>
    <sheetView showGridLines="0" zoomScaleNormal="100" workbookViewId="0"/>
  </sheetViews>
  <sheetFormatPr defaultColWidth="10.625" defaultRowHeight="15.75" x14ac:dyDescent="0.25"/>
  <cols>
    <col min="1" max="1" width="4.625" customWidth="1"/>
    <col min="2" max="2" width="33.375" customWidth="1"/>
    <col min="15" max="15" width="4.625" customWidth="1"/>
  </cols>
  <sheetData>
    <row r="1" spans="2:19" ht="69.95" customHeight="1" x14ac:dyDescent="0.25">
      <c r="B1" s="167" t="s">
        <v>36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3" spans="2:19" ht="20.100000000000001" customHeight="1" x14ac:dyDescent="0.25">
      <c r="B3" s="128" t="str">
        <f ca="1">'3.1 Vaihtoehto A'!B1</f>
        <v>3.1 Vaihtoehto A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P3" s="166" t="s">
        <v>105</v>
      </c>
      <c r="Q3" s="166"/>
      <c r="R3" s="166"/>
      <c r="S3" s="166"/>
    </row>
    <row r="4" spans="2:19" ht="15.6" customHeight="1" x14ac:dyDescent="0.25">
      <c r="B4" s="140" t="s">
        <v>34</v>
      </c>
      <c r="C4" s="141" t="str">
        <f>'2. Nykytila jatkuu'!C3</f>
        <v>2H 2020</v>
      </c>
      <c r="D4" s="141" t="str">
        <f>'2. Nykytila jatkuu'!D3</f>
        <v>1H 2021</v>
      </c>
      <c r="E4" s="141" t="str">
        <f>'2. Nykytila jatkuu'!E3</f>
        <v>2H 2021</v>
      </c>
      <c r="F4" s="141" t="str">
        <f>'2. Nykytila jatkuu'!F3</f>
        <v>1H 2022</v>
      </c>
      <c r="G4" s="141" t="str">
        <f>'2. Nykytila jatkuu'!G3</f>
        <v>2H 2022</v>
      </c>
      <c r="H4" s="141">
        <f>'2. Nykytila jatkuu'!H3</f>
        <v>2023</v>
      </c>
      <c r="I4" s="141">
        <f>'2. Nykytila jatkuu'!I3</f>
        <v>2024</v>
      </c>
      <c r="J4" s="141">
        <f>'2. Nykytila jatkuu'!J3</f>
        <v>2025</v>
      </c>
      <c r="K4" s="141">
        <f>'2. Nykytila jatkuu'!K3</f>
        <v>2026</v>
      </c>
      <c r="L4" s="141">
        <f>'2. Nykytila jatkuu'!L3</f>
        <v>2027</v>
      </c>
      <c r="M4" s="141">
        <f>'2. Nykytila jatkuu'!M3</f>
        <v>2028</v>
      </c>
      <c r="N4" s="142" t="str">
        <f>'2. Nykytila jatkuu'!N3</f>
        <v>Yhteensä</v>
      </c>
      <c r="P4" s="157" t="str">
        <f>'3.1 Vaihtoehto A'!P4</f>
        <v>A) Kerro tässä mikä on olennaista tässä toteutusvaihtoehdossa</v>
      </c>
      <c r="Q4" s="158"/>
      <c r="R4" s="158"/>
      <c r="S4" s="159"/>
    </row>
    <row r="5" spans="2:19" x14ac:dyDescent="0.25">
      <c r="B5" s="70" t="s">
        <v>37</v>
      </c>
      <c r="C5" s="71">
        <f>'2. Nykytila jatkuu'!C38</f>
        <v>20</v>
      </c>
      <c r="D5" s="71">
        <f>'2. Nykytila jatkuu'!D38</f>
        <v>17</v>
      </c>
      <c r="E5" s="71">
        <f>'2. Nykytila jatkuu'!E38</f>
        <v>15</v>
      </c>
      <c r="F5" s="71">
        <f>'2. Nykytila jatkuu'!F38</f>
        <v>16</v>
      </c>
      <c r="G5" s="71">
        <f>'2. Nykytila jatkuu'!G38</f>
        <v>22</v>
      </c>
      <c r="H5" s="71">
        <f>'2. Nykytila jatkuu'!H38</f>
        <v>22</v>
      </c>
      <c r="I5" s="71">
        <f>'2. Nykytila jatkuu'!I38</f>
        <v>26</v>
      </c>
      <c r="J5" s="71">
        <f>'2. Nykytila jatkuu'!J38</f>
        <v>28</v>
      </c>
      <c r="K5" s="71">
        <f>'2. Nykytila jatkuu'!K38</f>
        <v>30</v>
      </c>
      <c r="L5" s="71">
        <f>'2. Nykytila jatkuu'!L38</f>
        <v>32</v>
      </c>
      <c r="M5" s="71">
        <f>'2. Nykytila jatkuu'!M38</f>
        <v>34</v>
      </c>
      <c r="N5" s="71">
        <f>'2. Nykytila jatkuu'!N38</f>
        <v>262</v>
      </c>
      <c r="P5" s="160"/>
      <c r="Q5" s="161"/>
      <c r="R5" s="161"/>
      <c r="S5" s="162"/>
    </row>
    <row r="6" spans="2:19" x14ac:dyDescent="0.25">
      <c r="B6" s="70" t="s">
        <v>26</v>
      </c>
      <c r="C6" s="71">
        <f>'3.1 Vaihtoehto A'!C27</f>
        <v>17</v>
      </c>
      <c r="D6" s="71">
        <f>'3.1 Vaihtoehto A'!D27</f>
        <v>13</v>
      </c>
      <c r="E6" s="71">
        <f>'3.1 Vaihtoehto A'!E27</f>
        <v>2</v>
      </c>
      <c r="F6" s="71">
        <f>'3.1 Vaihtoehto A'!F27</f>
        <v>1</v>
      </c>
      <c r="G6" s="71">
        <f>'3.1 Vaihtoehto A'!G27</f>
        <v>6</v>
      </c>
      <c r="H6" s="71">
        <f>'3.1 Vaihtoehto A'!H27</f>
        <v>1</v>
      </c>
      <c r="I6" s="71">
        <f>'3.1 Vaihtoehto A'!I27</f>
        <v>1</v>
      </c>
      <c r="J6" s="71">
        <f>'3.1 Vaihtoehto A'!J27</f>
        <v>1</v>
      </c>
      <c r="K6" s="71">
        <f>'3.1 Vaihtoehto A'!K27</f>
        <v>0</v>
      </c>
      <c r="L6" s="71">
        <f>'3.1 Vaihtoehto A'!L27</f>
        <v>0</v>
      </c>
      <c r="M6" s="71">
        <f>'3.1 Vaihtoehto A'!M27</f>
        <v>0</v>
      </c>
      <c r="N6" s="71">
        <f>'3.1 Vaihtoehto A'!N27</f>
        <v>52</v>
      </c>
      <c r="P6" s="160"/>
      <c r="Q6" s="161"/>
      <c r="R6" s="161"/>
      <c r="S6" s="162"/>
    </row>
    <row r="7" spans="2:19" x14ac:dyDescent="0.25">
      <c r="B7" s="154" t="s">
        <v>38</v>
      </c>
      <c r="C7" s="155">
        <f>'3.1 Vaihtoehto A'!C63</f>
        <v>7</v>
      </c>
      <c r="D7" s="155">
        <f>'3.1 Vaihtoehto A'!D63</f>
        <v>4</v>
      </c>
      <c r="E7" s="155">
        <f>'3.1 Vaihtoehto A'!E63</f>
        <v>7</v>
      </c>
      <c r="F7" s="155">
        <f>'3.1 Vaihtoehto A'!F63</f>
        <v>5</v>
      </c>
      <c r="G7" s="155">
        <f>'3.1 Vaihtoehto A'!G63</f>
        <v>7</v>
      </c>
      <c r="H7" s="155">
        <f>'3.1 Vaihtoehto A'!H63</f>
        <v>4</v>
      </c>
      <c r="I7" s="155">
        <f>'3.1 Vaihtoehto A'!I63</f>
        <v>4</v>
      </c>
      <c r="J7" s="155">
        <f>'3.1 Vaihtoehto A'!J63</f>
        <v>3</v>
      </c>
      <c r="K7" s="155">
        <f>'3.1 Vaihtoehto A'!K63</f>
        <v>3</v>
      </c>
      <c r="L7" s="155">
        <f>'3.1 Vaihtoehto A'!L63</f>
        <v>2</v>
      </c>
      <c r="M7" s="155">
        <f>'3.1 Vaihtoehto A'!M63</f>
        <v>2</v>
      </c>
      <c r="N7" s="155">
        <f>'3.1 Vaihtoehto A'!N63</f>
        <v>56</v>
      </c>
      <c r="P7" s="160"/>
      <c r="Q7" s="161"/>
      <c r="R7" s="161"/>
      <c r="S7" s="162"/>
    </row>
    <row r="8" spans="2:19" x14ac:dyDescent="0.25">
      <c r="B8" s="149" t="s">
        <v>94</v>
      </c>
      <c r="C8" s="71">
        <f>-SUM(C6:C7)</f>
        <v>-24</v>
      </c>
      <c r="D8" s="71">
        <f t="shared" ref="D8:M8" si="0">-SUM(D6:D7)+C8</f>
        <v>-41</v>
      </c>
      <c r="E8" s="71">
        <f t="shared" si="0"/>
        <v>-50</v>
      </c>
      <c r="F8" s="71">
        <f t="shared" si="0"/>
        <v>-56</v>
      </c>
      <c r="G8" s="71">
        <f t="shared" si="0"/>
        <v>-69</v>
      </c>
      <c r="H8" s="71">
        <f t="shared" si="0"/>
        <v>-74</v>
      </c>
      <c r="I8" s="71">
        <f t="shared" si="0"/>
        <v>-79</v>
      </c>
      <c r="J8" s="71">
        <f t="shared" si="0"/>
        <v>-83</v>
      </c>
      <c r="K8" s="71">
        <f t="shared" si="0"/>
        <v>-86</v>
      </c>
      <c r="L8" s="71">
        <f t="shared" si="0"/>
        <v>-88</v>
      </c>
      <c r="M8" s="71">
        <f t="shared" si="0"/>
        <v>-90</v>
      </c>
      <c r="N8" s="71"/>
      <c r="P8" s="160"/>
      <c r="Q8" s="161"/>
      <c r="R8" s="161"/>
      <c r="S8" s="162"/>
    </row>
    <row r="9" spans="2:19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P9" s="160"/>
      <c r="Q9" s="161"/>
      <c r="R9" s="161"/>
      <c r="S9" s="162"/>
    </row>
    <row r="10" spans="2:19" x14ac:dyDescent="0.25">
      <c r="B10" s="140" t="s">
        <v>23</v>
      </c>
      <c r="C10" s="141" t="str">
        <f>'2. Nykytila jatkuu'!C3</f>
        <v>2H 2020</v>
      </c>
      <c r="D10" s="141" t="str">
        <f>'2. Nykytila jatkuu'!D3</f>
        <v>1H 2021</v>
      </c>
      <c r="E10" s="141" t="str">
        <f>'2. Nykytila jatkuu'!E3</f>
        <v>2H 2021</v>
      </c>
      <c r="F10" s="141" t="str">
        <f>'2. Nykytila jatkuu'!F3</f>
        <v>1H 2022</v>
      </c>
      <c r="G10" s="141" t="str">
        <f>'2. Nykytila jatkuu'!G3</f>
        <v>2H 2022</v>
      </c>
      <c r="H10" s="141">
        <f>'2. Nykytila jatkuu'!H3</f>
        <v>2023</v>
      </c>
      <c r="I10" s="141">
        <f>'2. Nykytila jatkuu'!I3</f>
        <v>2024</v>
      </c>
      <c r="J10" s="141">
        <f>'2. Nykytila jatkuu'!J3</f>
        <v>2025</v>
      </c>
      <c r="K10" s="141">
        <f>'2. Nykytila jatkuu'!K3</f>
        <v>2026</v>
      </c>
      <c r="L10" s="141">
        <f>'2. Nykytila jatkuu'!L3</f>
        <v>2027</v>
      </c>
      <c r="M10" s="141">
        <f>'2. Nykytila jatkuu'!M3</f>
        <v>2028</v>
      </c>
      <c r="N10" s="142" t="str">
        <f>'2. Nykytila jatkuu'!N3</f>
        <v>Yhteensä</v>
      </c>
      <c r="P10" s="160"/>
      <c r="Q10" s="161"/>
      <c r="R10" s="161"/>
      <c r="S10" s="162"/>
    </row>
    <row r="11" spans="2:19" ht="20.100000000000001" customHeight="1" x14ac:dyDescent="0.25">
      <c r="B11" s="153" t="s">
        <v>37</v>
      </c>
      <c r="C11" s="139">
        <f>'2. Nykytila jatkuu'!C35</f>
        <v>6</v>
      </c>
      <c r="D11" s="139">
        <f>'2. Nykytila jatkuu'!D35</f>
        <v>5</v>
      </c>
      <c r="E11" s="139">
        <f>'2. Nykytila jatkuu'!E35</f>
        <v>4</v>
      </c>
      <c r="F11" s="139">
        <f>'2. Nykytila jatkuu'!F35</f>
        <v>3</v>
      </c>
      <c r="G11" s="139">
        <f>'2. Nykytila jatkuu'!G35</f>
        <v>2</v>
      </c>
      <c r="H11" s="139">
        <f>'2. Nykytila jatkuu'!H35</f>
        <v>1</v>
      </c>
      <c r="I11" s="139">
        <f>'2. Nykytila jatkuu'!I35</f>
        <v>0</v>
      </c>
      <c r="J11" s="139">
        <f>'2. Nykytila jatkuu'!J35</f>
        <v>0</v>
      </c>
      <c r="K11" s="139">
        <f>'2. Nykytila jatkuu'!K35</f>
        <v>0</v>
      </c>
      <c r="L11" s="139">
        <f>'2. Nykytila jatkuu'!L35</f>
        <v>0</v>
      </c>
      <c r="M11" s="139">
        <f>'2. Nykytila jatkuu'!M35</f>
        <v>0</v>
      </c>
      <c r="N11" s="139">
        <f>'2. Nykytila jatkuu'!N35</f>
        <v>21</v>
      </c>
      <c r="P11" s="163"/>
      <c r="Q11" s="164"/>
      <c r="R11" s="164"/>
      <c r="S11" s="165"/>
    </row>
    <row r="12" spans="2:19" x14ac:dyDescent="0.25">
      <c r="B12" s="154" t="s">
        <v>75</v>
      </c>
      <c r="C12" s="155">
        <f>'3.1 Vaihtoehto A'!C92</f>
        <v>0</v>
      </c>
      <c r="D12" s="155">
        <f>'3.1 Vaihtoehto A'!D92</f>
        <v>3</v>
      </c>
      <c r="E12" s="155">
        <f>'3.1 Vaihtoehto A'!E92</f>
        <v>11</v>
      </c>
      <c r="F12" s="155">
        <f>'3.1 Vaihtoehto A'!F92</f>
        <v>16</v>
      </c>
      <c r="G12" s="155">
        <f>'3.1 Vaihtoehto A'!G92</f>
        <v>18</v>
      </c>
      <c r="H12" s="155">
        <f>'3.1 Vaihtoehto A'!H92</f>
        <v>20</v>
      </c>
      <c r="I12" s="155">
        <f>'3.1 Vaihtoehto A'!I92</f>
        <v>20</v>
      </c>
      <c r="J12" s="155">
        <f>'3.1 Vaihtoehto A'!J92</f>
        <v>20</v>
      </c>
      <c r="K12" s="155">
        <f>'3.1 Vaihtoehto A'!K92</f>
        <v>18</v>
      </c>
      <c r="L12" s="155">
        <f>'3.1 Vaihtoehto A'!L92</f>
        <v>17</v>
      </c>
      <c r="M12" s="155">
        <f>'3.1 Vaihtoehto A'!M92</f>
        <v>17</v>
      </c>
      <c r="N12" s="155">
        <f>'3.1 Vaihtoehto A'!N92</f>
        <v>144</v>
      </c>
    </row>
    <row r="13" spans="2:19" ht="15.6" customHeight="1" x14ac:dyDescent="0.25">
      <c r="B13" s="149" t="s">
        <v>95</v>
      </c>
      <c r="C13" s="71">
        <f>C12</f>
        <v>0</v>
      </c>
      <c r="D13" s="71">
        <f>D12+C13</f>
        <v>3</v>
      </c>
      <c r="E13" s="71">
        <f t="shared" ref="E13:M13" si="1">E12+D13</f>
        <v>14</v>
      </c>
      <c r="F13" s="71">
        <f t="shared" si="1"/>
        <v>30</v>
      </c>
      <c r="G13" s="71">
        <f t="shared" si="1"/>
        <v>48</v>
      </c>
      <c r="H13" s="71">
        <f t="shared" si="1"/>
        <v>68</v>
      </c>
      <c r="I13" s="71">
        <f t="shared" si="1"/>
        <v>88</v>
      </c>
      <c r="J13" s="71">
        <f t="shared" si="1"/>
        <v>108</v>
      </c>
      <c r="K13" s="71">
        <f t="shared" si="1"/>
        <v>126</v>
      </c>
      <c r="L13" s="71">
        <f t="shared" si="1"/>
        <v>143</v>
      </c>
      <c r="M13" s="71">
        <f t="shared" si="1"/>
        <v>160</v>
      </c>
      <c r="N13" s="71"/>
      <c r="P13" s="166" t="s">
        <v>106</v>
      </c>
      <c r="Q13" s="166"/>
      <c r="R13" s="166"/>
      <c r="S13" s="166"/>
    </row>
    <row r="14" spans="2:19" s="152" customFormat="1" ht="15.6" customHeight="1" x14ac:dyDescent="0.25">
      <c r="B14" s="150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P14" s="157" t="str">
        <f>'3.1 Vaihtoehto A'!P31</f>
        <v>A) Kerro tässä mikä on olennaista liittyen käytönaikaisten kustannusten muodostumisessa</v>
      </c>
      <c r="Q14" s="158"/>
      <c r="R14" s="158"/>
      <c r="S14" s="159"/>
    </row>
    <row r="15" spans="2:19" x14ac:dyDescent="0.25">
      <c r="B15" s="149" t="s">
        <v>96</v>
      </c>
      <c r="C15" s="71">
        <f>C8+C13</f>
        <v>-24</v>
      </c>
      <c r="D15" s="71">
        <f>D8+D13</f>
        <v>-38</v>
      </c>
      <c r="E15" s="71">
        <f t="shared" ref="E15:M15" si="2">E8+E13</f>
        <v>-36</v>
      </c>
      <c r="F15" s="71">
        <f t="shared" si="2"/>
        <v>-26</v>
      </c>
      <c r="G15" s="71">
        <f t="shared" si="2"/>
        <v>-21</v>
      </c>
      <c r="H15" s="71">
        <f t="shared" si="2"/>
        <v>-6</v>
      </c>
      <c r="I15" s="71">
        <f t="shared" si="2"/>
        <v>9</v>
      </c>
      <c r="J15" s="71">
        <f t="shared" si="2"/>
        <v>25</v>
      </c>
      <c r="K15" s="71">
        <f t="shared" si="2"/>
        <v>40</v>
      </c>
      <c r="L15" s="71">
        <f t="shared" si="2"/>
        <v>55</v>
      </c>
      <c r="M15" s="71">
        <f t="shared" si="2"/>
        <v>70</v>
      </c>
      <c r="N15" s="71"/>
      <c r="P15" s="160"/>
      <c r="Q15" s="161"/>
      <c r="R15" s="161"/>
      <c r="S15" s="162"/>
    </row>
    <row r="16" spans="2:19" x14ac:dyDescent="0.25">
      <c r="P16" s="160"/>
      <c r="Q16" s="161"/>
      <c r="R16" s="161"/>
      <c r="S16" s="162"/>
    </row>
    <row r="17" spans="16:19" x14ac:dyDescent="0.25">
      <c r="P17" s="160"/>
      <c r="Q17" s="161"/>
      <c r="R17" s="161"/>
      <c r="S17" s="162"/>
    </row>
    <row r="18" spans="16:19" x14ac:dyDescent="0.25">
      <c r="P18" s="160"/>
      <c r="Q18" s="161"/>
      <c r="R18" s="161"/>
      <c r="S18" s="162"/>
    </row>
    <row r="19" spans="16:19" x14ac:dyDescent="0.25">
      <c r="P19" s="160"/>
      <c r="Q19" s="161"/>
      <c r="R19" s="161"/>
      <c r="S19" s="162"/>
    </row>
    <row r="20" spans="16:19" x14ac:dyDescent="0.25">
      <c r="P20" s="160"/>
      <c r="Q20" s="161"/>
      <c r="R20" s="161"/>
      <c r="S20" s="162"/>
    </row>
    <row r="21" spans="16:19" x14ac:dyDescent="0.25">
      <c r="P21" s="163"/>
      <c r="Q21" s="164"/>
      <c r="R21" s="164"/>
      <c r="S21" s="165"/>
    </row>
    <row r="23" spans="16:19" x14ac:dyDescent="0.25">
      <c r="P23" s="166" t="s">
        <v>100</v>
      </c>
      <c r="Q23" s="166"/>
      <c r="R23" s="166"/>
      <c r="S23" s="166"/>
    </row>
    <row r="24" spans="16:19" x14ac:dyDescent="0.25">
      <c r="P24" s="157" t="str">
        <f>'3.1 Vaihtoehto A'!P67</f>
        <v>A) Kerro tässä lyhyesti, mitkä ovat ne tämän toteutusvaihtoehdon olennaisimmat hyödyt, joiden ilmaiseminen rahallisesti ei ole järkevää tai mahdollista</v>
      </c>
      <c r="Q24" s="158"/>
      <c r="R24" s="158"/>
      <c r="S24" s="159"/>
    </row>
    <row r="25" spans="16:19" x14ac:dyDescent="0.25">
      <c r="P25" s="160"/>
      <c r="Q25" s="161"/>
      <c r="R25" s="161"/>
      <c r="S25" s="162"/>
    </row>
    <row r="26" spans="16:19" x14ac:dyDescent="0.25">
      <c r="P26" s="160"/>
      <c r="Q26" s="161"/>
      <c r="R26" s="161"/>
      <c r="S26" s="162"/>
    </row>
    <row r="27" spans="16:19" x14ac:dyDescent="0.25">
      <c r="P27" s="160"/>
      <c r="Q27" s="161"/>
      <c r="R27" s="161"/>
      <c r="S27" s="162"/>
    </row>
    <row r="28" spans="16:19" x14ac:dyDescent="0.25">
      <c r="P28" s="160"/>
      <c r="Q28" s="161"/>
      <c r="R28" s="161"/>
      <c r="S28" s="162"/>
    </row>
    <row r="29" spans="16:19" x14ac:dyDescent="0.25">
      <c r="P29" s="160"/>
      <c r="Q29" s="161"/>
      <c r="R29" s="161"/>
      <c r="S29" s="162"/>
    </row>
    <row r="30" spans="16:19" x14ac:dyDescent="0.25">
      <c r="P30" s="160"/>
      <c r="Q30" s="161"/>
      <c r="R30" s="161"/>
      <c r="S30" s="162"/>
    </row>
    <row r="31" spans="16:19" x14ac:dyDescent="0.25">
      <c r="P31" s="163"/>
      <c r="Q31" s="164"/>
      <c r="R31" s="164"/>
      <c r="S31" s="165"/>
    </row>
    <row r="33" spans="2:19" ht="24.95" customHeight="1" x14ac:dyDescent="0.25"/>
    <row r="34" spans="2:19" ht="20.25" x14ac:dyDescent="0.25">
      <c r="B34" s="128" t="str">
        <f ca="1">'3.2 Vaihtoehto B'!B1</f>
        <v>3.2 Vaihtoehto B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P34" s="166" t="s">
        <v>105</v>
      </c>
      <c r="Q34" s="166"/>
      <c r="R34" s="166"/>
      <c r="S34" s="166"/>
    </row>
    <row r="35" spans="2:19" x14ac:dyDescent="0.25">
      <c r="B35" s="140" t="s">
        <v>34</v>
      </c>
      <c r="C35" s="141" t="str">
        <f>'2. Nykytila jatkuu'!C3</f>
        <v>2H 2020</v>
      </c>
      <c r="D35" s="141" t="str">
        <f>'2. Nykytila jatkuu'!D3</f>
        <v>1H 2021</v>
      </c>
      <c r="E35" s="141" t="str">
        <f>'2. Nykytila jatkuu'!E3</f>
        <v>2H 2021</v>
      </c>
      <c r="F35" s="141" t="str">
        <f>'2. Nykytila jatkuu'!F3</f>
        <v>1H 2022</v>
      </c>
      <c r="G35" s="141" t="str">
        <f>'2. Nykytila jatkuu'!G3</f>
        <v>2H 2022</v>
      </c>
      <c r="H35" s="141">
        <f>'2. Nykytila jatkuu'!H3</f>
        <v>2023</v>
      </c>
      <c r="I35" s="141">
        <f>'2. Nykytila jatkuu'!I3</f>
        <v>2024</v>
      </c>
      <c r="J35" s="141">
        <f>'2. Nykytila jatkuu'!J3</f>
        <v>2025</v>
      </c>
      <c r="K35" s="141">
        <f>'2. Nykytila jatkuu'!K3</f>
        <v>2026</v>
      </c>
      <c r="L35" s="141">
        <f>'2. Nykytila jatkuu'!L3</f>
        <v>2027</v>
      </c>
      <c r="M35" s="141">
        <f>'2. Nykytila jatkuu'!M3</f>
        <v>2028</v>
      </c>
      <c r="N35" s="142" t="s">
        <v>14</v>
      </c>
      <c r="P35" s="157" t="str">
        <f>'3.2 Vaihtoehto B'!P4</f>
        <v>B) Kerro tässä mikä on olennaista tässä toteutusvaihtoehdossa</v>
      </c>
      <c r="Q35" s="158"/>
      <c r="R35" s="158"/>
      <c r="S35" s="159"/>
    </row>
    <row r="36" spans="2:19" x14ac:dyDescent="0.25">
      <c r="B36" s="153" t="s">
        <v>37</v>
      </c>
      <c r="C36" s="139">
        <f>'2. Nykytila jatkuu'!C38</f>
        <v>20</v>
      </c>
      <c r="D36" s="139">
        <f>'2. Nykytila jatkuu'!D38</f>
        <v>17</v>
      </c>
      <c r="E36" s="139">
        <f>'2. Nykytila jatkuu'!E38</f>
        <v>15</v>
      </c>
      <c r="F36" s="139">
        <f>'2. Nykytila jatkuu'!F38</f>
        <v>16</v>
      </c>
      <c r="G36" s="139">
        <f>'2. Nykytila jatkuu'!G38</f>
        <v>22</v>
      </c>
      <c r="H36" s="139">
        <f>'2. Nykytila jatkuu'!H38</f>
        <v>22</v>
      </c>
      <c r="I36" s="139">
        <f>'2. Nykytila jatkuu'!I38</f>
        <v>26</v>
      </c>
      <c r="J36" s="139">
        <f>'2. Nykytila jatkuu'!J38</f>
        <v>28</v>
      </c>
      <c r="K36" s="139">
        <f>'2. Nykytila jatkuu'!K38</f>
        <v>30</v>
      </c>
      <c r="L36" s="139">
        <f>'2. Nykytila jatkuu'!L38</f>
        <v>32</v>
      </c>
      <c r="M36" s="139">
        <f>'2. Nykytila jatkuu'!M38</f>
        <v>34</v>
      </c>
      <c r="N36" s="139">
        <f>'2. Nykytila jatkuu'!N38</f>
        <v>262</v>
      </c>
      <c r="P36" s="160"/>
      <c r="Q36" s="161"/>
      <c r="R36" s="161"/>
      <c r="S36" s="162"/>
    </row>
    <row r="37" spans="2:19" x14ac:dyDescent="0.25">
      <c r="B37" s="153" t="s">
        <v>26</v>
      </c>
      <c r="C37" s="139">
        <f>'3.2 Vaihtoehto B'!C27</f>
        <v>24</v>
      </c>
      <c r="D37" s="139">
        <f>'3.2 Vaihtoehto B'!D27</f>
        <v>17</v>
      </c>
      <c r="E37" s="139">
        <f>'3.2 Vaihtoehto B'!E27</f>
        <v>9</v>
      </c>
      <c r="F37" s="139">
        <f>'3.2 Vaihtoehto B'!F27</f>
        <v>5</v>
      </c>
      <c r="G37" s="139">
        <f>'3.2 Vaihtoehto B'!G27</f>
        <v>6</v>
      </c>
      <c r="H37" s="139">
        <f>'3.2 Vaihtoehto B'!H27</f>
        <v>2</v>
      </c>
      <c r="I37" s="139">
        <f>'3.2 Vaihtoehto B'!I27</f>
        <v>1</v>
      </c>
      <c r="J37" s="139">
        <f>'3.2 Vaihtoehto B'!J27</f>
        <v>1</v>
      </c>
      <c r="K37" s="139">
        <f>'3.2 Vaihtoehto B'!K27</f>
        <v>3</v>
      </c>
      <c r="L37" s="139">
        <f>'3.2 Vaihtoehto B'!L27</f>
        <v>6</v>
      </c>
      <c r="M37" s="139">
        <f>'3.2 Vaihtoehto B'!M27</f>
        <v>7</v>
      </c>
      <c r="N37" s="139">
        <f>'3.2 Vaihtoehto B'!N27</f>
        <v>85</v>
      </c>
      <c r="P37" s="160"/>
      <c r="Q37" s="161"/>
      <c r="R37" s="161"/>
      <c r="S37" s="162"/>
    </row>
    <row r="38" spans="2:19" x14ac:dyDescent="0.25">
      <c r="B38" s="154" t="s">
        <v>38</v>
      </c>
      <c r="C38" s="155">
        <f>'3.2 Vaihtoehto B'!C63</f>
        <v>20</v>
      </c>
      <c r="D38" s="155">
        <f>'3.2 Vaihtoehto B'!D63</f>
        <v>8</v>
      </c>
      <c r="E38" s="155">
        <f>'3.2 Vaihtoehto B'!E63</f>
        <v>8</v>
      </c>
      <c r="F38" s="155">
        <f>'3.2 Vaihtoehto B'!F63</f>
        <v>7</v>
      </c>
      <c r="G38" s="155">
        <f>'3.2 Vaihtoehto B'!G63</f>
        <v>7</v>
      </c>
      <c r="H38" s="155">
        <f>'3.2 Vaihtoehto B'!H63</f>
        <v>5</v>
      </c>
      <c r="I38" s="155">
        <f>'3.2 Vaihtoehto B'!I63</f>
        <v>5</v>
      </c>
      <c r="J38" s="155">
        <f>'3.2 Vaihtoehto B'!J63</f>
        <v>7</v>
      </c>
      <c r="K38" s="155">
        <f>'3.2 Vaihtoehto B'!K63</f>
        <v>8</v>
      </c>
      <c r="L38" s="155">
        <f>'3.2 Vaihtoehto B'!L63</f>
        <v>8</v>
      </c>
      <c r="M38" s="155">
        <f>'3.2 Vaihtoehto B'!M63</f>
        <v>9</v>
      </c>
      <c r="N38" s="155">
        <f>'3.2 Vaihtoehto B'!N63</f>
        <v>97</v>
      </c>
      <c r="P38" s="160"/>
      <c r="Q38" s="161"/>
      <c r="R38" s="161"/>
      <c r="S38" s="162"/>
    </row>
    <row r="39" spans="2:19" x14ac:dyDescent="0.25">
      <c r="B39" s="149" t="s">
        <v>94</v>
      </c>
      <c r="C39" s="71">
        <f>-SUM(C37:C38)</f>
        <v>-44</v>
      </c>
      <c r="D39" s="71">
        <f t="shared" ref="D39:M39" si="3">-SUM(D37:D38)+C39</f>
        <v>-69</v>
      </c>
      <c r="E39" s="71">
        <f t="shared" si="3"/>
        <v>-86</v>
      </c>
      <c r="F39" s="71">
        <f t="shared" si="3"/>
        <v>-98</v>
      </c>
      <c r="G39" s="71">
        <f t="shared" si="3"/>
        <v>-111</v>
      </c>
      <c r="H39" s="71">
        <f t="shared" si="3"/>
        <v>-118</v>
      </c>
      <c r="I39" s="71">
        <f t="shared" si="3"/>
        <v>-124</v>
      </c>
      <c r="J39" s="71">
        <f t="shared" si="3"/>
        <v>-132</v>
      </c>
      <c r="K39" s="71">
        <f t="shared" si="3"/>
        <v>-143</v>
      </c>
      <c r="L39" s="71">
        <f t="shared" si="3"/>
        <v>-157</v>
      </c>
      <c r="M39" s="71">
        <f t="shared" si="3"/>
        <v>-173</v>
      </c>
      <c r="N39" s="71"/>
      <c r="P39" s="160"/>
      <c r="Q39" s="161"/>
      <c r="R39" s="161"/>
      <c r="S39" s="162"/>
    </row>
    <row r="40" spans="2:19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P40" s="160"/>
      <c r="Q40" s="161"/>
      <c r="R40" s="161"/>
      <c r="S40" s="162"/>
    </row>
    <row r="41" spans="2:19" x14ac:dyDescent="0.25">
      <c r="B41" s="140" t="s">
        <v>23</v>
      </c>
      <c r="C41" s="141" t="str">
        <f>'2. Nykytila jatkuu'!C3</f>
        <v>2H 2020</v>
      </c>
      <c r="D41" s="141" t="str">
        <f>'2. Nykytila jatkuu'!D3</f>
        <v>1H 2021</v>
      </c>
      <c r="E41" s="141" t="str">
        <f>'2. Nykytila jatkuu'!E3</f>
        <v>2H 2021</v>
      </c>
      <c r="F41" s="141" t="str">
        <f>'2. Nykytila jatkuu'!F3</f>
        <v>1H 2022</v>
      </c>
      <c r="G41" s="141" t="str">
        <f>'2. Nykytila jatkuu'!G3</f>
        <v>2H 2022</v>
      </c>
      <c r="H41" s="141">
        <f>'2. Nykytila jatkuu'!H3</f>
        <v>2023</v>
      </c>
      <c r="I41" s="141">
        <f>'2. Nykytila jatkuu'!I3</f>
        <v>2024</v>
      </c>
      <c r="J41" s="141">
        <f>'2. Nykytila jatkuu'!J3</f>
        <v>2025</v>
      </c>
      <c r="K41" s="141">
        <f>'2. Nykytila jatkuu'!K3</f>
        <v>2026</v>
      </c>
      <c r="L41" s="141">
        <f>'2. Nykytila jatkuu'!L3</f>
        <v>2027</v>
      </c>
      <c r="M41" s="141">
        <f>'2. Nykytila jatkuu'!M3</f>
        <v>2028</v>
      </c>
      <c r="N41" s="142" t="s">
        <v>14</v>
      </c>
      <c r="P41" s="160"/>
      <c r="Q41" s="161"/>
      <c r="R41" s="161"/>
      <c r="S41" s="162"/>
    </row>
    <row r="42" spans="2:19" x14ac:dyDescent="0.25">
      <c r="B42" s="153" t="s">
        <v>37</v>
      </c>
      <c r="C42" s="139">
        <f>'2. Nykytila jatkuu'!C35</f>
        <v>6</v>
      </c>
      <c r="D42" s="139">
        <f>'2. Nykytila jatkuu'!D35</f>
        <v>5</v>
      </c>
      <c r="E42" s="139">
        <f>'2. Nykytila jatkuu'!E35</f>
        <v>4</v>
      </c>
      <c r="F42" s="139">
        <f>'2. Nykytila jatkuu'!F35</f>
        <v>3</v>
      </c>
      <c r="G42" s="139">
        <f>'2. Nykytila jatkuu'!G35</f>
        <v>2</v>
      </c>
      <c r="H42" s="139">
        <f>'2. Nykytila jatkuu'!H35</f>
        <v>1</v>
      </c>
      <c r="I42" s="139">
        <f>'2. Nykytila jatkuu'!I35</f>
        <v>0</v>
      </c>
      <c r="J42" s="139">
        <f>'2. Nykytila jatkuu'!J35</f>
        <v>0</v>
      </c>
      <c r="K42" s="139">
        <f>'2. Nykytila jatkuu'!K35</f>
        <v>0</v>
      </c>
      <c r="L42" s="139">
        <f>'2. Nykytila jatkuu'!L35</f>
        <v>0</v>
      </c>
      <c r="M42" s="139">
        <f>'2. Nykytila jatkuu'!M35</f>
        <v>0</v>
      </c>
      <c r="N42" s="139">
        <f>'2. Nykytila jatkuu'!N35</f>
        <v>21</v>
      </c>
      <c r="P42" s="163"/>
      <c r="Q42" s="164"/>
      <c r="R42" s="164"/>
      <c r="S42" s="165"/>
    </row>
    <row r="43" spans="2:19" x14ac:dyDescent="0.25">
      <c r="B43" s="154" t="s">
        <v>75</v>
      </c>
      <c r="C43" s="155">
        <f>'3.2 Vaihtoehto B'!C92</f>
        <v>1</v>
      </c>
      <c r="D43" s="155">
        <f>'3.2 Vaihtoehto B'!D92</f>
        <v>5</v>
      </c>
      <c r="E43" s="155">
        <f>'3.2 Vaihtoehto B'!E92</f>
        <v>8</v>
      </c>
      <c r="F43" s="155">
        <f>'3.2 Vaihtoehto B'!F92</f>
        <v>6</v>
      </c>
      <c r="G43" s="155">
        <f>'3.2 Vaihtoehto B'!G92</f>
        <v>9</v>
      </c>
      <c r="H43" s="155">
        <f>'3.2 Vaihtoehto B'!H92</f>
        <v>5</v>
      </c>
      <c r="I43" s="155">
        <f>'3.2 Vaihtoehto B'!I92</f>
        <v>6</v>
      </c>
      <c r="J43" s="155">
        <f>'3.2 Vaihtoehto B'!J92</f>
        <v>6</v>
      </c>
      <c r="K43" s="155">
        <f>'3.2 Vaihtoehto B'!K92</f>
        <v>11</v>
      </c>
      <c r="L43" s="155">
        <f>'3.2 Vaihtoehto B'!L92</f>
        <v>6</v>
      </c>
      <c r="M43" s="155">
        <f>'3.2 Vaihtoehto B'!M92</f>
        <v>7</v>
      </c>
      <c r="N43" s="155">
        <f>'3.2 Vaihtoehto B'!N92</f>
        <v>70</v>
      </c>
    </row>
    <row r="44" spans="2:19" x14ac:dyDescent="0.25">
      <c r="B44" s="149" t="s">
        <v>95</v>
      </c>
      <c r="C44" s="71">
        <f>C43</f>
        <v>1</v>
      </c>
      <c r="D44" s="71">
        <f>D43+C44</f>
        <v>6</v>
      </c>
      <c r="E44" s="71">
        <f t="shared" ref="E44" si="4">E43+D44</f>
        <v>14</v>
      </c>
      <c r="F44" s="71">
        <f t="shared" ref="F44" si="5">F43+E44</f>
        <v>20</v>
      </c>
      <c r="G44" s="71">
        <f t="shared" ref="G44" si="6">G43+F44</f>
        <v>29</v>
      </c>
      <c r="H44" s="71">
        <f t="shared" ref="H44" si="7">H43+G44</f>
        <v>34</v>
      </c>
      <c r="I44" s="71">
        <f t="shared" ref="I44" si="8">I43+H44</f>
        <v>40</v>
      </c>
      <c r="J44" s="71">
        <f t="shared" ref="J44" si="9">J43+I44</f>
        <v>46</v>
      </c>
      <c r="K44" s="71">
        <f t="shared" ref="K44" si="10">K43+J44</f>
        <v>57</v>
      </c>
      <c r="L44" s="71">
        <f t="shared" ref="L44" si="11">L43+K44</f>
        <v>63</v>
      </c>
      <c r="M44" s="71">
        <f t="shared" ref="M44" si="12">M43+L44</f>
        <v>70</v>
      </c>
      <c r="N44" s="71"/>
      <c r="P44" s="166" t="s">
        <v>106</v>
      </c>
      <c r="Q44" s="166"/>
      <c r="R44" s="166"/>
      <c r="S44" s="166"/>
    </row>
    <row r="45" spans="2:19" s="152" customFormat="1" x14ac:dyDescent="0.2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P45" s="157" t="str">
        <f>'3.2 Vaihtoehto B'!P31</f>
        <v>B) Kerro tässä mikä on olennaista liittyen käytönaikaisten kustannusten muodostumisessa</v>
      </c>
      <c r="Q45" s="158"/>
      <c r="R45" s="158"/>
      <c r="S45" s="159"/>
    </row>
    <row r="46" spans="2:19" x14ac:dyDescent="0.25">
      <c r="B46" s="149" t="s">
        <v>96</v>
      </c>
      <c r="C46" s="71">
        <f>C39+C44</f>
        <v>-43</v>
      </c>
      <c r="D46" s="71">
        <f>D39+D44</f>
        <v>-63</v>
      </c>
      <c r="E46" s="71">
        <f t="shared" ref="E46:M46" si="13">E39+E44</f>
        <v>-72</v>
      </c>
      <c r="F46" s="71">
        <f t="shared" si="13"/>
        <v>-78</v>
      </c>
      <c r="G46" s="71">
        <f t="shared" si="13"/>
        <v>-82</v>
      </c>
      <c r="H46" s="71">
        <f t="shared" si="13"/>
        <v>-84</v>
      </c>
      <c r="I46" s="71">
        <f t="shared" si="13"/>
        <v>-84</v>
      </c>
      <c r="J46" s="71">
        <f t="shared" si="13"/>
        <v>-86</v>
      </c>
      <c r="K46" s="71">
        <f t="shared" si="13"/>
        <v>-86</v>
      </c>
      <c r="L46" s="71">
        <f t="shared" si="13"/>
        <v>-94</v>
      </c>
      <c r="M46" s="71">
        <f t="shared" si="13"/>
        <v>-103</v>
      </c>
      <c r="N46" s="71"/>
      <c r="P46" s="160"/>
      <c r="Q46" s="161"/>
      <c r="R46" s="161"/>
      <c r="S46" s="162"/>
    </row>
    <row r="47" spans="2:19" x14ac:dyDescent="0.25">
      <c r="P47" s="160"/>
      <c r="Q47" s="161"/>
      <c r="R47" s="161"/>
      <c r="S47" s="162"/>
    </row>
    <row r="48" spans="2:19" x14ac:dyDescent="0.25">
      <c r="P48" s="160"/>
      <c r="Q48" s="161"/>
      <c r="R48" s="161"/>
      <c r="S48" s="162"/>
    </row>
    <row r="49" spans="16:19" x14ac:dyDescent="0.25">
      <c r="P49" s="160"/>
      <c r="Q49" s="161"/>
      <c r="R49" s="161"/>
      <c r="S49" s="162"/>
    </row>
    <row r="50" spans="16:19" x14ac:dyDescent="0.25">
      <c r="P50" s="160"/>
      <c r="Q50" s="161"/>
      <c r="R50" s="161"/>
      <c r="S50" s="162"/>
    </row>
    <row r="51" spans="16:19" x14ac:dyDescent="0.25">
      <c r="P51" s="160"/>
      <c r="Q51" s="161"/>
      <c r="R51" s="161"/>
      <c r="S51" s="162"/>
    </row>
    <row r="52" spans="16:19" x14ac:dyDescent="0.25">
      <c r="P52" s="163"/>
      <c r="Q52" s="164"/>
      <c r="R52" s="164"/>
      <c r="S52" s="165"/>
    </row>
    <row r="54" spans="16:19" x14ac:dyDescent="0.25">
      <c r="P54" s="166" t="s">
        <v>100</v>
      </c>
      <c r="Q54" s="166"/>
      <c r="R54" s="166"/>
      <c r="S54" s="166"/>
    </row>
    <row r="55" spans="16:19" x14ac:dyDescent="0.25">
      <c r="P55" s="157" t="str">
        <f>'3.2 Vaihtoehto B'!P67</f>
        <v>B) Kerro tässä lyhyesti, mitkä ovat ne tämän toteutusvaihtoehdon olennaisimmat hyödyt, joiden ilmaiseminen rahallisesti ei ole järkevää tai mahdollista</v>
      </c>
      <c r="Q55" s="158"/>
      <c r="R55" s="158"/>
      <c r="S55" s="159"/>
    </row>
    <row r="56" spans="16:19" x14ac:dyDescent="0.25">
      <c r="P56" s="160"/>
      <c r="Q56" s="161"/>
      <c r="R56" s="161"/>
      <c r="S56" s="162"/>
    </row>
    <row r="57" spans="16:19" x14ac:dyDescent="0.25">
      <c r="P57" s="160"/>
      <c r="Q57" s="161"/>
      <c r="R57" s="161"/>
      <c r="S57" s="162"/>
    </row>
    <row r="58" spans="16:19" x14ac:dyDescent="0.25">
      <c r="P58" s="160"/>
      <c r="Q58" s="161"/>
      <c r="R58" s="161"/>
      <c r="S58" s="162"/>
    </row>
    <row r="59" spans="16:19" x14ac:dyDescent="0.25">
      <c r="P59" s="160"/>
      <c r="Q59" s="161"/>
      <c r="R59" s="161"/>
      <c r="S59" s="162"/>
    </row>
    <row r="60" spans="16:19" x14ac:dyDescent="0.25">
      <c r="P60" s="160"/>
      <c r="Q60" s="161"/>
      <c r="R60" s="161"/>
      <c r="S60" s="162"/>
    </row>
    <row r="61" spans="16:19" x14ac:dyDescent="0.25">
      <c r="P61" s="160"/>
      <c r="Q61" s="161"/>
      <c r="R61" s="161"/>
      <c r="S61" s="162"/>
    </row>
    <row r="62" spans="16:19" x14ac:dyDescent="0.25">
      <c r="P62" s="163"/>
      <c r="Q62" s="164"/>
      <c r="R62" s="164"/>
      <c r="S62" s="165"/>
    </row>
    <row r="64" spans="16:19" ht="24.95" customHeight="1" x14ac:dyDescent="0.25"/>
    <row r="65" spans="2:19" ht="20.25" x14ac:dyDescent="0.25">
      <c r="B65" s="128" t="str">
        <f ca="1">'3.3 Vaihtoehto C'!B1</f>
        <v>3.3 Vaihtoehto C</v>
      </c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P65" s="166" t="s">
        <v>105</v>
      </c>
      <c r="Q65" s="166"/>
      <c r="R65" s="166"/>
      <c r="S65" s="166"/>
    </row>
    <row r="66" spans="2:19" x14ac:dyDescent="0.25">
      <c r="B66" s="140" t="s">
        <v>34</v>
      </c>
      <c r="C66" s="141" t="str">
        <f>'2. Nykytila jatkuu'!C3</f>
        <v>2H 2020</v>
      </c>
      <c r="D66" s="141" t="str">
        <f>'2. Nykytila jatkuu'!D3</f>
        <v>1H 2021</v>
      </c>
      <c r="E66" s="141" t="str">
        <f>'2. Nykytila jatkuu'!E3</f>
        <v>2H 2021</v>
      </c>
      <c r="F66" s="141" t="str">
        <f>'2. Nykytila jatkuu'!F3</f>
        <v>1H 2022</v>
      </c>
      <c r="G66" s="141" t="str">
        <f>'2. Nykytila jatkuu'!G3</f>
        <v>2H 2022</v>
      </c>
      <c r="H66" s="141">
        <f>'2. Nykytila jatkuu'!H3</f>
        <v>2023</v>
      </c>
      <c r="I66" s="141">
        <f>'2. Nykytila jatkuu'!I3</f>
        <v>2024</v>
      </c>
      <c r="J66" s="141">
        <f>'2. Nykytila jatkuu'!J3</f>
        <v>2025</v>
      </c>
      <c r="K66" s="141">
        <f>'2. Nykytila jatkuu'!K3</f>
        <v>2026</v>
      </c>
      <c r="L66" s="141">
        <f>'2. Nykytila jatkuu'!L3</f>
        <v>2027</v>
      </c>
      <c r="M66" s="141">
        <f>'2. Nykytila jatkuu'!M3</f>
        <v>2028</v>
      </c>
      <c r="N66" s="142" t="s">
        <v>14</v>
      </c>
      <c r="P66" s="157" t="str">
        <f>'3.3 Vaihtoehto C'!P4</f>
        <v>C) Kerro tässä mikä on olennaista tässä toteutusvaihtoehdossa</v>
      </c>
      <c r="Q66" s="158"/>
      <c r="R66" s="158"/>
      <c r="S66" s="159"/>
    </row>
    <row r="67" spans="2:19" x14ac:dyDescent="0.25">
      <c r="B67" s="70" t="s">
        <v>37</v>
      </c>
      <c r="C67" s="71">
        <f>'2. Nykytila jatkuu'!C38</f>
        <v>20</v>
      </c>
      <c r="D67" s="71">
        <f>'2. Nykytila jatkuu'!D38</f>
        <v>17</v>
      </c>
      <c r="E67" s="71">
        <f>'2. Nykytila jatkuu'!E38</f>
        <v>15</v>
      </c>
      <c r="F67" s="71">
        <f>'2. Nykytila jatkuu'!F38</f>
        <v>16</v>
      </c>
      <c r="G67" s="71">
        <f>'2. Nykytila jatkuu'!G38</f>
        <v>22</v>
      </c>
      <c r="H67" s="71">
        <f>'2. Nykytila jatkuu'!H38</f>
        <v>22</v>
      </c>
      <c r="I67" s="71">
        <f>'2. Nykytila jatkuu'!I38</f>
        <v>26</v>
      </c>
      <c r="J67" s="71">
        <f>'2. Nykytila jatkuu'!J38</f>
        <v>28</v>
      </c>
      <c r="K67" s="71">
        <f>'2. Nykytila jatkuu'!K38</f>
        <v>30</v>
      </c>
      <c r="L67" s="71">
        <f>'2. Nykytila jatkuu'!L38</f>
        <v>32</v>
      </c>
      <c r="M67" s="71">
        <f>'2. Nykytila jatkuu'!M38</f>
        <v>34</v>
      </c>
      <c r="N67" s="71">
        <f>'2. Nykytila jatkuu'!N38</f>
        <v>262</v>
      </c>
      <c r="P67" s="160"/>
      <c r="Q67" s="161"/>
      <c r="R67" s="161"/>
      <c r="S67" s="162"/>
    </row>
    <row r="68" spans="2:19" x14ac:dyDescent="0.25">
      <c r="B68" s="70" t="s">
        <v>26</v>
      </c>
      <c r="C68" s="71">
        <f>'3.3 Vaihtoehto C'!C27</f>
        <v>12</v>
      </c>
      <c r="D68" s="71">
        <f>'3.3 Vaihtoehto C'!D27</f>
        <v>10</v>
      </c>
      <c r="E68" s="71">
        <f>'3.3 Vaihtoehto C'!E27</f>
        <v>12</v>
      </c>
      <c r="F68" s="71">
        <f>'3.3 Vaihtoehto C'!F27</f>
        <v>10</v>
      </c>
      <c r="G68" s="71">
        <f>'3.3 Vaihtoehto C'!G27</f>
        <v>11</v>
      </c>
      <c r="H68" s="71">
        <f>'3.3 Vaihtoehto C'!H27</f>
        <v>10</v>
      </c>
      <c r="I68" s="71">
        <f>'3.3 Vaihtoehto C'!I27</f>
        <v>10</v>
      </c>
      <c r="J68" s="71">
        <f>'3.3 Vaihtoehto C'!J27</f>
        <v>10</v>
      </c>
      <c r="K68" s="71">
        <f>'3.3 Vaihtoehto C'!K27</f>
        <v>12</v>
      </c>
      <c r="L68" s="71">
        <f>'3.3 Vaihtoehto C'!L27</f>
        <v>15</v>
      </c>
      <c r="M68" s="71">
        <f>'3.3 Vaihtoehto C'!M27</f>
        <v>16</v>
      </c>
      <c r="N68" s="71">
        <f>'3.3 Vaihtoehto C'!N27</f>
        <v>167</v>
      </c>
      <c r="P68" s="160"/>
      <c r="Q68" s="161"/>
      <c r="R68" s="161"/>
      <c r="S68" s="162"/>
    </row>
    <row r="69" spans="2:19" x14ac:dyDescent="0.25">
      <c r="B69" s="154" t="s">
        <v>38</v>
      </c>
      <c r="C69" s="155">
        <f>'3.3 Vaihtoehto C'!C63</f>
        <v>15</v>
      </c>
      <c r="D69" s="155">
        <f>'3.3 Vaihtoehto C'!D63</f>
        <v>3</v>
      </c>
      <c r="E69" s="155">
        <f>'3.3 Vaihtoehto C'!E63</f>
        <v>3</v>
      </c>
      <c r="F69" s="155">
        <f>'3.3 Vaihtoehto C'!F63</f>
        <v>2</v>
      </c>
      <c r="G69" s="155">
        <f>'3.3 Vaihtoehto C'!G63</f>
        <v>2</v>
      </c>
      <c r="H69" s="155">
        <f>'3.3 Vaihtoehto C'!H63</f>
        <v>0</v>
      </c>
      <c r="I69" s="155">
        <f>'3.3 Vaihtoehto C'!I63</f>
        <v>0</v>
      </c>
      <c r="J69" s="155">
        <f>'3.3 Vaihtoehto C'!J63</f>
        <v>2</v>
      </c>
      <c r="K69" s="155">
        <f>'3.3 Vaihtoehto C'!K63</f>
        <v>3</v>
      </c>
      <c r="L69" s="155">
        <f>'3.3 Vaihtoehto C'!L63</f>
        <v>3</v>
      </c>
      <c r="M69" s="155">
        <f>'3.3 Vaihtoehto C'!M63</f>
        <v>4</v>
      </c>
      <c r="N69" s="155">
        <f>'3.3 Vaihtoehto C'!N63</f>
        <v>42</v>
      </c>
      <c r="P69" s="160"/>
      <c r="Q69" s="161"/>
      <c r="R69" s="161"/>
      <c r="S69" s="162"/>
    </row>
    <row r="70" spans="2:19" x14ac:dyDescent="0.25">
      <c r="B70" s="149" t="s">
        <v>94</v>
      </c>
      <c r="C70" s="71">
        <f>-SUM(C68:C69)</f>
        <v>-27</v>
      </c>
      <c r="D70" s="71">
        <f t="shared" ref="D70:M70" si="14">-SUM(D68:D69)+C70</f>
        <v>-40</v>
      </c>
      <c r="E70" s="71">
        <f t="shared" si="14"/>
        <v>-55</v>
      </c>
      <c r="F70" s="71">
        <f t="shared" si="14"/>
        <v>-67</v>
      </c>
      <c r="G70" s="71">
        <f t="shared" si="14"/>
        <v>-80</v>
      </c>
      <c r="H70" s="71">
        <f t="shared" si="14"/>
        <v>-90</v>
      </c>
      <c r="I70" s="71">
        <f t="shared" si="14"/>
        <v>-100</v>
      </c>
      <c r="J70" s="71">
        <f t="shared" si="14"/>
        <v>-112</v>
      </c>
      <c r="K70" s="71">
        <f t="shared" si="14"/>
        <v>-127</v>
      </c>
      <c r="L70" s="71">
        <f t="shared" si="14"/>
        <v>-145</v>
      </c>
      <c r="M70" s="71">
        <f t="shared" si="14"/>
        <v>-165</v>
      </c>
      <c r="N70" s="71"/>
      <c r="P70" s="160"/>
      <c r="Q70" s="161"/>
      <c r="R70" s="161"/>
      <c r="S70" s="162"/>
    </row>
    <row r="71" spans="2:19" x14ac:dyDescent="0.25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P71" s="160"/>
      <c r="Q71" s="161"/>
      <c r="R71" s="161"/>
      <c r="S71" s="162"/>
    </row>
    <row r="72" spans="2:19" x14ac:dyDescent="0.25">
      <c r="B72" s="140" t="s">
        <v>23</v>
      </c>
      <c r="C72" s="141" t="str">
        <f>'2. Nykytila jatkuu'!C3</f>
        <v>2H 2020</v>
      </c>
      <c r="D72" s="141" t="str">
        <f>'2. Nykytila jatkuu'!D3</f>
        <v>1H 2021</v>
      </c>
      <c r="E72" s="141" t="str">
        <f>'2. Nykytila jatkuu'!E3</f>
        <v>2H 2021</v>
      </c>
      <c r="F72" s="141" t="str">
        <f>'2. Nykytila jatkuu'!F3</f>
        <v>1H 2022</v>
      </c>
      <c r="G72" s="141" t="str">
        <f>'2. Nykytila jatkuu'!G3</f>
        <v>2H 2022</v>
      </c>
      <c r="H72" s="141">
        <f>'2. Nykytila jatkuu'!H3</f>
        <v>2023</v>
      </c>
      <c r="I72" s="141">
        <f>'2. Nykytila jatkuu'!I3</f>
        <v>2024</v>
      </c>
      <c r="J72" s="141">
        <f>'2. Nykytila jatkuu'!J3</f>
        <v>2025</v>
      </c>
      <c r="K72" s="141">
        <f>'2. Nykytila jatkuu'!K3</f>
        <v>2026</v>
      </c>
      <c r="L72" s="141">
        <f>'2. Nykytila jatkuu'!L3</f>
        <v>2027</v>
      </c>
      <c r="M72" s="141">
        <f>'2. Nykytila jatkuu'!M3</f>
        <v>2028</v>
      </c>
      <c r="N72" s="142" t="s">
        <v>14</v>
      </c>
      <c r="P72" s="160"/>
      <c r="Q72" s="161"/>
      <c r="R72" s="161"/>
      <c r="S72" s="162"/>
    </row>
    <row r="73" spans="2:19" x14ac:dyDescent="0.25">
      <c r="B73" s="153" t="s">
        <v>37</v>
      </c>
      <c r="C73" s="139">
        <f>'2. Nykytila jatkuu'!C35</f>
        <v>6</v>
      </c>
      <c r="D73" s="139">
        <f>'2. Nykytila jatkuu'!D35</f>
        <v>5</v>
      </c>
      <c r="E73" s="139">
        <f>'2. Nykytila jatkuu'!E35</f>
        <v>4</v>
      </c>
      <c r="F73" s="139">
        <f>'2. Nykytila jatkuu'!F35</f>
        <v>3</v>
      </c>
      <c r="G73" s="139">
        <f>'2. Nykytila jatkuu'!G35</f>
        <v>2</v>
      </c>
      <c r="H73" s="139">
        <f>'2. Nykytila jatkuu'!H35</f>
        <v>1</v>
      </c>
      <c r="I73" s="139">
        <f>'2. Nykytila jatkuu'!I35</f>
        <v>0</v>
      </c>
      <c r="J73" s="139">
        <f>'2. Nykytila jatkuu'!J35</f>
        <v>0</v>
      </c>
      <c r="K73" s="139">
        <f>'2. Nykytila jatkuu'!K35</f>
        <v>0</v>
      </c>
      <c r="L73" s="139">
        <f>'2. Nykytila jatkuu'!L35</f>
        <v>0</v>
      </c>
      <c r="M73" s="139">
        <f>'2. Nykytila jatkuu'!M35</f>
        <v>0</v>
      </c>
      <c r="N73" s="139">
        <f>'2. Nykytila jatkuu'!N35</f>
        <v>21</v>
      </c>
      <c r="P73" s="163"/>
      <c r="Q73" s="164"/>
      <c r="R73" s="164"/>
      <c r="S73" s="165"/>
    </row>
    <row r="74" spans="2:19" x14ac:dyDescent="0.25">
      <c r="B74" s="154" t="s">
        <v>75</v>
      </c>
      <c r="C74" s="155">
        <f>'3.3 Vaihtoehto C'!C92</f>
        <v>12</v>
      </c>
      <c r="D74" s="155">
        <f>'3.3 Vaihtoehto C'!D92</f>
        <v>16</v>
      </c>
      <c r="E74" s="155">
        <f>'3.3 Vaihtoehto C'!E92</f>
        <v>16</v>
      </c>
      <c r="F74" s="155">
        <f>'3.3 Vaihtoehto C'!F92</f>
        <v>14</v>
      </c>
      <c r="G74" s="155">
        <f>'3.3 Vaihtoehto C'!G92</f>
        <v>16</v>
      </c>
      <c r="H74" s="155">
        <f>'3.3 Vaihtoehto C'!H92</f>
        <v>13</v>
      </c>
      <c r="I74" s="155">
        <f>'3.3 Vaihtoehto C'!I92</f>
        <v>14</v>
      </c>
      <c r="J74" s="155">
        <f>'3.3 Vaihtoehto C'!J92</f>
        <v>14</v>
      </c>
      <c r="K74" s="155">
        <f>'3.3 Vaihtoehto C'!K92</f>
        <v>19</v>
      </c>
      <c r="L74" s="155">
        <f>'3.3 Vaihtoehto C'!L92</f>
        <v>14</v>
      </c>
      <c r="M74" s="155">
        <f>'3.3 Vaihtoehto C'!M92</f>
        <v>15</v>
      </c>
      <c r="N74" s="155">
        <f>'3.3 Vaihtoehto C'!N92</f>
        <v>141</v>
      </c>
    </row>
    <row r="75" spans="2:19" x14ac:dyDescent="0.25">
      <c r="B75" s="149" t="s">
        <v>95</v>
      </c>
      <c r="C75" s="71">
        <f>C74</f>
        <v>12</v>
      </c>
      <c r="D75" s="71">
        <f>D74+C75</f>
        <v>28</v>
      </c>
      <c r="E75" s="71">
        <f t="shared" ref="E75" si="15">E74+D75</f>
        <v>44</v>
      </c>
      <c r="F75" s="71">
        <f t="shared" ref="F75" si="16">F74+E75</f>
        <v>58</v>
      </c>
      <c r="G75" s="71">
        <f t="shared" ref="G75" si="17">G74+F75</f>
        <v>74</v>
      </c>
      <c r="H75" s="71">
        <f t="shared" ref="H75" si="18">H74+G75</f>
        <v>87</v>
      </c>
      <c r="I75" s="71">
        <f t="shared" ref="I75" si="19">I74+H75</f>
        <v>101</v>
      </c>
      <c r="J75" s="71">
        <f t="shared" ref="J75" si="20">J74+I75</f>
        <v>115</v>
      </c>
      <c r="K75" s="71">
        <f t="shared" ref="K75" si="21">K74+J75</f>
        <v>134</v>
      </c>
      <c r="L75" s="71">
        <f t="shared" ref="L75" si="22">L74+K75</f>
        <v>148</v>
      </c>
      <c r="M75" s="71">
        <f t="shared" ref="M75" si="23">M74+L75</f>
        <v>163</v>
      </c>
      <c r="N75" s="71"/>
      <c r="P75" s="166" t="s">
        <v>106</v>
      </c>
      <c r="Q75" s="166"/>
      <c r="R75" s="166"/>
      <c r="S75" s="166"/>
    </row>
    <row r="76" spans="2:19" s="152" customFormat="1" x14ac:dyDescent="0.25">
      <c r="B76" s="150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P76" s="157" t="str">
        <f>'3.3 Vaihtoehto C'!P31</f>
        <v>C) Kerro tässä mikä on olennaista liittyen käytönaikaisten kustannusten muodostumisessa</v>
      </c>
      <c r="Q76" s="158"/>
      <c r="R76" s="158"/>
      <c r="S76" s="159"/>
    </row>
    <row r="77" spans="2:19" x14ac:dyDescent="0.25">
      <c r="B77" s="149" t="s">
        <v>96</v>
      </c>
      <c r="C77" s="71">
        <f>C70+C75</f>
        <v>-15</v>
      </c>
      <c r="D77" s="71">
        <f>D70+D75</f>
        <v>-12</v>
      </c>
      <c r="E77" s="71">
        <f t="shared" ref="E77:M77" si="24">E70+E75</f>
        <v>-11</v>
      </c>
      <c r="F77" s="71">
        <f t="shared" si="24"/>
        <v>-9</v>
      </c>
      <c r="G77" s="71">
        <f t="shared" si="24"/>
        <v>-6</v>
      </c>
      <c r="H77" s="71">
        <f t="shared" si="24"/>
        <v>-3</v>
      </c>
      <c r="I77" s="71">
        <f t="shared" si="24"/>
        <v>1</v>
      </c>
      <c r="J77" s="71">
        <f t="shared" si="24"/>
        <v>3</v>
      </c>
      <c r="K77" s="71">
        <f t="shared" si="24"/>
        <v>7</v>
      </c>
      <c r="L77" s="71">
        <f t="shared" si="24"/>
        <v>3</v>
      </c>
      <c r="M77" s="71">
        <f t="shared" si="24"/>
        <v>-2</v>
      </c>
      <c r="N77" s="71"/>
      <c r="P77" s="160"/>
      <c r="Q77" s="161"/>
      <c r="R77" s="161"/>
      <c r="S77" s="162"/>
    </row>
    <row r="78" spans="2:19" x14ac:dyDescent="0.25">
      <c r="P78" s="160"/>
      <c r="Q78" s="161"/>
      <c r="R78" s="161"/>
      <c r="S78" s="162"/>
    </row>
    <row r="79" spans="2:19" x14ac:dyDescent="0.25">
      <c r="P79" s="160"/>
      <c r="Q79" s="161"/>
      <c r="R79" s="161"/>
      <c r="S79" s="162"/>
    </row>
    <row r="80" spans="2:19" x14ac:dyDescent="0.25">
      <c r="P80" s="160"/>
      <c r="Q80" s="161"/>
      <c r="R80" s="161"/>
      <c r="S80" s="162"/>
    </row>
    <row r="81" spans="2:19" x14ac:dyDescent="0.25">
      <c r="P81" s="160"/>
      <c r="Q81" s="161"/>
      <c r="R81" s="161"/>
      <c r="S81" s="162"/>
    </row>
    <row r="82" spans="2:19" x14ac:dyDescent="0.25">
      <c r="P82" s="160"/>
      <c r="Q82" s="161"/>
      <c r="R82" s="161"/>
      <c r="S82" s="162"/>
    </row>
    <row r="83" spans="2:19" x14ac:dyDescent="0.25">
      <c r="P83" s="163"/>
      <c r="Q83" s="164"/>
      <c r="R83" s="164"/>
      <c r="S83" s="165"/>
    </row>
    <row r="85" spans="2:19" x14ac:dyDescent="0.25">
      <c r="P85" s="166" t="s">
        <v>100</v>
      </c>
      <c r="Q85" s="166"/>
      <c r="R85" s="166"/>
      <c r="S85" s="166"/>
    </row>
    <row r="86" spans="2:19" x14ac:dyDescent="0.25">
      <c r="P86" s="157" t="str">
        <f>'3.3 Vaihtoehto C'!P67</f>
        <v>C) Kerro tässä lyhyesti, mitkä ovat ne tämän toteutusvaihtoehdon olennaisimmat hyödyt, joiden ilmaiseminen rahallisesti ei ole järkevää tai mahdollista</v>
      </c>
      <c r="Q86" s="158"/>
      <c r="R86" s="158"/>
      <c r="S86" s="159"/>
    </row>
    <row r="87" spans="2:19" x14ac:dyDescent="0.25">
      <c r="P87" s="160"/>
      <c r="Q87" s="161"/>
      <c r="R87" s="161"/>
      <c r="S87" s="162"/>
    </row>
    <row r="88" spans="2:19" x14ac:dyDescent="0.25">
      <c r="P88" s="160"/>
      <c r="Q88" s="161"/>
      <c r="R88" s="161"/>
      <c r="S88" s="162"/>
    </row>
    <row r="89" spans="2:19" x14ac:dyDescent="0.25">
      <c r="P89" s="160"/>
      <c r="Q89" s="161"/>
      <c r="R89" s="161"/>
      <c r="S89" s="162"/>
    </row>
    <row r="90" spans="2:19" x14ac:dyDescent="0.25">
      <c r="P90" s="160"/>
      <c r="Q90" s="161"/>
      <c r="R90" s="161"/>
      <c r="S90" s="162"/>
    </row>
    <row r="91" spans="2:19" x14ac:dyDescent="0.25">
      <c r="P91" s="160"/>
      <c r="Q91" s="161"/>
      <c r="R91" s="161"/>
      <c r="S91" s="162"/>
    </row>
    <row r="92" spans="2:19" x14ac:dyDescent="0.25">
      <c r="P92" s="160"/>
      <c r="Q92" s="161"/>
      <c r="R92" s="161"/>
      <c r="S92" s="162"/>
    </row>
    <row r="93" spans="2:19" x14ac:dyDescent="0.25">
      <c r="P93" s="163"/>
      <c r="Q93" s="164"/>
      <c r="R93" s="164"/>
      <c r="S93" s="165"/>
    </row>
    <row r="95" spans="2:19" ht="24.95" customHeight="1" x14ac:dyDescent="0.25"/>
    <row r="96" spans="2:19" ht="20.25" x14ac:dyDescent="0.25">
      <c r="B96" s="128" t="str">
        <f ca="1">'3.4 Vaihtoehto D'!B1</f>
        <v>3.4 Vaihtoehto D</v>
      </c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P96" s="166" t="s">
        <v>105</v>
      </c>
      <c r="Q96" s="166"/>
      <c r="R96" s="166"/>
      <c r="S96" s="166"/>
    </row>
    <row r="97" spans="2:19" x14ac:dyDescent="0.25">
      <c r="B97" s="140" t="s">
        <v>34</v>
      </c>
      <c r="C97" s="141" t="str">
        <f>'2. Nykytila jatkuu'!C3</f>
        <v>2H 2020</v>
      </c>
      <c r="D97" s="141" t="str">
        <f>'2. Nykytila jatkuu'!D3</f>
        <v>1H 2021</v>
      </c>
      <c r="E97" s="141" t="str">
        <f>'2. Nykytila jatkuu'!E3</f>
        <v>2H 2021</v>
      </c>
      <c r="F97" s="141" t="str">
        <f>'2. Nykytila jatkuu'!F3</f>
        <v>1H 2022</v>
      </c>
      <c r="G97" s="141" t="str">
        <f>'2. Nykytila jatkuu'!G3</f>
        <v>2H 2022</v>
      </c>
      <c r="H97" s="141">
        <f>'2. Nykytila jatkuu'!H3</f>
        <v>2023</v>
      </c>
      <c r="I97" s="141">
        <f>'2. Nykytila jatkuu'!I3</f>
        <v>2024</v>
      </c>
      <c r="J97" s="141">
        <f>'2. Nykytila jatkuu'!J3</f>
        <v>2025</v>
      </c>
      <c r="K97" s="141">
        <f>'2. Nykytila jatkuu'!K3</f>
        <v>2026</v>
      </c>
      <c r="L97" s="141">
        <f>'2. Nykytila jatkuu'!L3</f>
        <v>2027</v>
      </c>
      <c r="M97" s="141">
        <f>'2. Nykytila jatkuu'!M3</f>
        <v>2028</v>
      </c>
      <c r="N97" s="142" t="s">
        <v>14</v>
      </c>
      <c r="P97" s="157" t="str">
        <f>'3.4 Vaihtoehto D'!P4</f>
        <v>D) Kerro tässä mikä on olennaista tässä toteutusvaihtoehdossa</v>
      </c>
      <c r="Q97" s="158"/>
      <c r="R97" s="158"/>
      <c r="S97" s="159"/>
    </row>
    <row r="98" spans="2:19" x14ac:dyDescent="0.25">
      <c r="B98" s="70" t="s">
        <v>37</v>
      </c>
      <c r="C98" s="71">
        <f>'2. Nykytila jatkuu'!C38</f>
        <v>20</v>
      </c>
      <c r="D98" s="71">
        <f>'2. Nykytila jatkuu'!D38</f>
        <v>17</v>
      </c>
      <c r="E98" s="71">
        <f>'2. Nykytila jatkuu'!E38</f>
        <v>15</v>
      </c>
      <c r="F98" s="71">
        <f>'2. Nykytila jatkuu'!F38</f>
        <v>16</v>
      </c>
      <c r="G98" s="71">
        <f>'2. Nykytila jatkuu'!G38</f>
        <v>22</v>
      </c>
      <c r="H98" s="71">
        <f>'2. Nykytila jatkuu'!H38</f>
        <v>22</v>
      </c>
      <c r="I98" s="71">
        <f>'2. Nykytila jatkuu'!I38</f>
        <v>26</v>
      </c>
      <c r="J98" s="71">
        <f>'2. Nykytila jatkuu'!J38</f>
        <v>28</v>
      </c>
      <c r="K98" s="71">
        <f>'2. Nykytila jatkuu'!K38</f>
        <v>30</v>
      </c>
      <c r="L98" s="71">
        <f>'2. Nykytila jatkuu'!L38</f>
        <v>32</v>
      </c>
      <c r="M98" s="71">
        <f>'2. Nykytila jatkuu'!M38</f>
        <v>34</v>
      </c>
      <c r="N98" s="71">
        <f>'2. Nykytila jatkuu'!N38</f>
        <v>262</v>
      </c>
      <c r="P98" s="160"/>
      <c r="Q98" s="161"/>
      <c r="R98" s="161"/>
      <c r="S98" s="162"/>
    </row>
    <row r="99" spans="2:19" x14ac:dyDescent="0.25">
      <c r="B99" s="70" t="s">
        <v>26</v>
      </c>
      <c r="C99" s="71">
        <f>'3.4 Vaihtoehto D'!C27</f>
        <v>13</v>
      </c>
      <c r="D99" s="71">
        <f>'3.4 Vaihtoehto D'!D27</f>
        <v>10</v>
      </c>
      <c r="E99" s="71">
        <f>'3.4 Vaihtoehto D'!E27</f>
        <v>8</v>
      </c>
      <c r="F99" s="71">
        <f>'3.4 Vaihtoehto D'!F27</f>
        <v>4</v>
      </c>
      <c r="G99" s="71">
        <f>'3.4 Vaihtoehto D'!G27</f>
        <v>5</v>
      </c>
      <c r="H99" s="71">
        <f>'3.4 Vaihtoehto D'!H27</f>
        <v>4</v>
      </c>
      <c r="I99" s="71">
        <f>'3.4 Vaihtoehto D'!I27</f>
        <v>4</v>
      </c>
      <c r="J99" s="71">
        <f>'3.4 Vaihtoehto D'!J27</f>
        <v>4</v>
      </c>
      <c r="K99" s="71">
        <f>'3.4 Vaihtoehto D'!K27</f>
        <v>5</v>
      </c>
      <c r="L99" s="71">
        <f>'3.4 Vaihtoehto D'!L27</f>
        <v>7</v>
      </c>
      <c r="M99" s="71">
        <f>'3.4 Vaihtoehto D'!M27</f>
        <v>7</v>
      </c>
      <c r="N99" s="71">
        <f>'3.4 Vaihtoehto D'!N27</f>
        <v>59</v>
      </c>
      <c r="P99" s="160"/>
      <c r="Q99" s="161"/>
      <c r="R99" s="161"/>
      <c r="S99" s="162"/>
    </row>
    <row r="100" spans="2:19" x14ac:dyDescent="0.25">
      <c r="B100" s="154" t="s">
        <v>38</v>
      </c>
      <c r="C100" s="155">
        <f>'3.4 Vaihtoehto D'!C63</f>
        <v>15</v>
      </c>
      <c r="D100" s="155">
        <f>'3.4 Vaihtoehto D'!D63</f>
        <v>3</v>
      </c>
      <c r="E100" s="155">
        <f>'3.4 Vaihtoehto D'!E63</f>
        <v>3</v>
      </c>
      <c r="F100" s="155">
        <f>'3.4 Vaihtoehto D'!F63</f>
        <v>2</v>
      </c>
      <c r="G100" s="155">
        <f>'3.4 Vaihtoehto D'!G63</f>
        <v>2</v>
      </c>
      <c r="H100" s="155">
        <f>'3.4 Vaihtoehto D'!H63</f>
        <v>0</v>
      </c>
      <c r="I100" s="155">
        <f>'3.4 Vaihtoehto D'!I63</f>
        <v>0</v>
      </c>
      <c r="J100" s="155">
        <f>'3.4 Vaihtoehto D'!J63</f>
        <v>2</v>
      </c>
      <c r="K100" s="155">
        <f>'3.4 Vaihtoehto D'!K63</f>
        <v>3</v>
      </c>
      <c r="L100" s="155">
        <f>'3.4 Vaihtoehto D'!L63</f>
        <v>3</v>
      </c>
      <c r="M100" s="155">
        <f>'3.4 Vaihtoehto D'!M63</f>
        <v>4</v>
      </c>
      <c r="N100" s="155">
        <f>'3.4 Vaihtoehto D'!N63</f>
        <v>42</v>
      </c>
      <c r="P100" s="160"/>
      <c r="Q100" s="161"/>
      <c r="R100" s="161"/>
      <c r="S100" s="162"/>
    </row>
    <row r="101" spans="2:19" x14ac:dyDescent="0.25">
      <c r="B101" s="149" t="s">
        <v>94</v>
      </c>
      <c r="C101" s="71">
        <f>-SUM(C99:C100)</f>
        <v>-28</v>
      </c>
      <c r="D101" s="71">
        <f t="shared" ref="D101:M101" si="25">-SUM(D99:D100)+C101</f>
        <v>-41</v>
      </c>
      <c r="E101" s="71">
        <f t="shared" si="25"/>
        <v>-52</v>
      </c>
      <c r="F101" s="71">
        <f t="shared" si="25"/>
        <v>-58</v>
      </c>
      <c r="G101" s="71">
        <f t="shared" si="25"/>
        <v>-65</v>
      </c>
      <c r="H101" s="71">
        <f t="shared" si="25"/>
        <v>-69</v>
      </c>
      <c r="I101" s="71">
        <f t="shared" si="25"/>
        <v>-73</v>
      </c>
      <c r="J101" s="71">
        <f t="shared" si="25"/>
        <v>-79</v>
      </c>
      <c r="K101" s="71">
        <f t="shared" si="25"/>
        <v>-87</v>
      </c>
      <c r="L101" s="71">
        <f t="shared" si="25"/>
        <v>-97</v>
      </c>
      <c r="M101" s="71">
        <f t="shared" si="25"/>
        <v>-108</v>
      </c>
      <c r="N101" s="71"/>
      <c r="P101" s="160"/>
      <c r="Q101" s="161"/>
      <c r="R101" s="161"/>
      <c r="S101" s="162"/>
    </row>
    <row r="102" spans="2:19" x14ac:dyDescent="0.25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P102" s="160"/>
      <c r="Q102" s="161"/>
      <c r="R102" s="161"/>
      <c r="S102" s="162"/>
    </row>
    <row r="103" spans="2:19" x14ac:dyDescent="0.25">
      <c r="B103" s="140" t="s">
        <v>23</v>
      </c>
      <c r="C103" s="141" t="str">
        <f>'2. Nykytila jatkuu'!C3</f>
        <v>2H 2020</v>
      </c>
      <c r="D103" s="141" t="str">
        <f>'2. Nykytila jatkuu'!D3</f>
        <v>1H 2021</v>
      </c>
      <c r="E103" s="141" t="str">
        <f>'2. Nykytila jatkuu'!E3</f>
        <v>2H 2021</v>
      </c>
      <c r="F103" s="141" t="str">
        <f>'2. Nykytila jatkuu'!F3</f>
        <v>1H 2022</v>
      </c>
      <c r="G103" s="141" t="str">
        <f>'2. Nykytila jatkuu'!G3</f>
        <v>2H 2022</v>
      </c>
      <c r="H103" s="141">
        <f>'2. Nykytila jatkuu'!H3</f>
        <v>2023</v>
      </c>
      <c r="I103" s="141">
        <f>'2. Nykytila jatkuu'!I3</f>
        <v>2024</v>
      </c>
      <c r="J103" s="141">
        <f>'2. Nykytila jatkuu'!J3</f>
        <v>2025</v>
      </c>
      <c r="K103" s="141">
        <f>'2. Nykytila jatkuu'!K3</f>
        <v>2026</v>
      </c>
      <c r="L103" s="141">
        <f>'2. Nykytila jatkuu'!L3</f>
        <v>2027</v>
      </c>
      <c r="M103" s="141">
        <f>'2. Nykytila jatkuu'!M3</f>
        <v>2028</v>
      </c>
      <c r="N103" s="142" t="s">
        <v>14</v>
      </c>
      <c r="P103" s="160"/>
      <c r="Q103" s="161"/>
      <c r="R103" s="161"/>
      <c r="S103" s="162"/>
    </row>
    <row r="104" spans="2:19" x14ac:dyDescent="0.25">
      <c r="B104" s="153" t="s">
        <v>37</v>
      </c>
      <c r="C104" s="139">
        <f>'2. Nykytila jatkuu'!C35</f>
        <v>6</v>
      </c>
      <c r="D104" s="139">
        <f>'2. Nykytila jatkuu'!D35</f>
        <v>5</v>
      </c>
      <c r="E104" s="139">
        <f>'2. Nykytila jatkuu'!E35</f>
        <v>4</v>
      </c>
      <c r="F104" s="139">
        <f>'2. Nykytila jatkuu'!F35</f>
        <v>3</v>
      </c>
      <c r="G104" s="139">
        <f>'2. Nykytila jatkuu'!G35</f>
        <v>2</v>
      </c>
      <c r="H104" s="139">
        <f>'2. Nykytila jatkuu'!H35</f>
        <v>1</v>
      </c>
      <c r="I104" s="139">
        <f>'2. Nykytila jatkuu'!I35</f>
        <v>0</v>
      </c>
      <c r="J104" s="139">
        <f>'2. Nykytila jatkuu'!J35</f>
        <v>0</v>
      </c>
      <c r="K104" s="139">
        <f>'2. Nykytila jatkuu'!K35</f>
        <v>0</v>
      </c>
      <c r="L104" s="139">
        <f>'2. Nykytila jatkuu'!L35</f>
        <v>0</v>
      </c>
      <c r="M104" s="139">
        <f>'2. Nykytila jatkuu'!M35</f>
        <v>0</v>
      </c>
      <c r="N104" s="139">
        <f>'2. Nykytila jatkuu'!N35</f>
        <v>21</v>
      </c>
      <c r="P104" s="163"/>
      <c r="Q104" s="164"/>
      <c r="R104" s="164"/>
      <c r="S104" s="165"/>
    </row>
    <row r="105" spans="2:19" x14ac:dyDescent="0.25">
      <c r="B105" s="154" t="s">
        <v>75</v>
      </c>
      <c r="C105" s="155">
        <f>'3.4 Vaihtoehto D'!C92</f>
        <v>2</v>
      </c>
      <c r="D105" s="155">
        <f>'3.4 Vaihtoehto D'!D92</f>
        <v>6</v>
      </c>
      <c r="E105" s="155">
        <f>'3.4 Vaihtoehto D'!E92</f>
        <v>5</v>
      </c>
      <c r="F105" s="155">
        <f>'3.4 Vaihtoehto D'!F92</f>
        <v>3</v>
      </c>
      <c r="G105" s="155">
        <f>'3.4 Vaihtoehto D'!G92</f>
        <v>6</v>
      </c>
      <c r="H105" s="155">
        <f>'3.4 Vaihtoehto D'!H92</f>
        <v>3</v>
      </c>
      <c r="I105" s="155">
        <f>'3.4 Vaihtoehto D'!I92</f>
        <v>4</v>
      </c>
      <c r="J105" s="155">
        <f>'3.4 Vaihtoehto D'!J92</f>
        <v>4</v>
      </c>
      <c r="K105" s="155">
        <f>'3.4 Vaihtoehto D'!K92</f>
        <v>9</v>
      </c>
      <c r="L105" s="155">
        <f>'3.4 Vaihtoehto D'!L92</f>
        <v>4</v>
      </c>
      <c r="M105" s="155">
        <f>'3.4 Vaihtoehto D'!M92</f>
        <v>5</v>
      </c>
      <c r="N105" s="155">
        <f>'3.4 Vaihtoehto D'!N92</f>
        <v>51</v>
      </c>
    </row>
    <row r="106" spans="2:19" x14ac:dyDescent="0.25">
      <c r="B106" s="149" t="s">
        <v>95</v>
      </c>
      <c r="C106" s="71">
        <f>C105</f>
        <v>2</v>
      </c>
      <c r="D106" s="71">
        <f>D105+C106</f>
        <v>8</v>
      </c>
      <c r="E106" s="71">
        <f t="shared" ref="E106" si="26">E105+D106</f>
        <v>13</v>
      </c>
      <c r="F106" s="71">
        <f t="shared" ref="F106" si="27">F105+E106</f>
        <v>16</v>
      </c>
      <c r="G106" s="71">
        <f t="shared" ref="G106" si="28">G105+F106</f>
        <v>22</v>
      </c>
      <c r="H106" s="71">
        <f t="shared" ref="H106" si="29">H105+G106</f>
        <v>25</v>
      </c>
      <c r="I106" s="71">
        <f t="shared" ref="I106" si="30">I105+H106</f>
        <v>29</v>
      </c>
      <c r="J106" s="71">
        <f t="shared" ref="J106" si="31">J105+I106</f>
        <v>33</v>
      </c>
      <c r="K106" s="71">
        <f t="shared" ref="K106" si="32">K105+J106</f>
        <v>42</v>
      </c>
      <c r="L106" s="71">
        <f t="shared" ref="L106" si="33">L105+K106</f>
        <v>46</v>
      </c>
      <c r="M106" s="71">
        <f t="shared" ref="M106" si="34">M105+L106</f>
        <v>51</v>
      </c>
      <c r="N106" s="71"/>
      <c r="P106" s="166" t="s">
        <v>106</v>
      </c>
      <c r="Q106" s="166"/>
      <c r="R106" s="166"/>
      <c r="S106" s="166"/>
    </row>
    <row r="107" spans="2:19" s="152" customFormat="1" x14ac:dyDescent="0.25">
      <c r="B107" s="150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P107" s="157" t="str">
        <f>'3.4 Vaihtoehto D'!P31</f>
        <v>D) Kerro tässä mikä on olennaista liittyen käytönaikaisten kustannusten muodostumisessa</v>
      </c>
      <c r="Q107" s="158"/>
      <c r="R107" s="158"/>
      <c r="S107" s="159"/>
    </row>
    <row r="108" spans="2:19" x14ac:dyDescent="0.25">
      <c r="B108" s="149" t="s">
        <v>96</v>
      </c>
      <c r="C108" s="71">
        <f>C101+C106</f>
        <v>-26</v>
      </c>
      <c r="D108" s="71">
        <f>D101+D106</f>
        <v>-33</v>
      </c>
      <c r="E108" s="71">
        <f t="shared" ref="E108:M108" si="35">E101+E106</f>
        <v>-39</v>
      </c>
      <c r="F108" s="71">
        <f t="shared" si="35"/>
        <v>-42</v>
      </c>
      <c r="G108" s="71">
        <f t="shared" si="35"/>
        <v>-43</v>
      </c>
      <c r="H108" s="71">
        <f t="shared" si="35"/>
        <v>-44</v>
      </c>
      <c r="I108" s="71">
        <f t="shared" si="35"/>
        <v>-44</v>
      </c>
      <c r="J108" s="71">
        <f t="shared" si="35"/>
        <v>-46</v>
      </c>
      <c r="K108" s="71">
        <f t="shared" si="35"/>
        <v>-45</v>
      </c>
      <c r="L108" s="71">
        <f t="shared" si="35"/>
        <v>-51</v>
      </c>
      <c r="M108" s="71">
        <f t="shared" si="35"/>
        <v>-57</v>
      </c>
      <c r="N108" s="71"/>
      <c r="P108" s="160"/>
      <c r="Q108" s="161"/>
      <c r="R108" s="161"/>
      <c r="S108" s="162"/>
    </row>
    <row r="109" spans="2:19" x14ac:dyDescent="0.25">
      <c r="P109" s="160"/>
      <c r="Q109" s="161"/>
      <c r="R109" s="161"/>
      <c r="S109" s="162"/>
    </row>
    <row r="110" spans="2:19" x14ac:dyDescent="0.25">
      <c r="P110" s="160"/>
      <c r="Q110" s="161"/>
      <c r="R110" s="161"/>
      <c r="S110" s="162"/>
    </row>
    <row r="111" spans="2:19" x14ac:dyDescent="0.25">
      <c r="P111" s="160"/>
      <c r="Q111" s="161"/>
      <c r="R111" s="161"/>
      <c r="S111" s="162"/>
    </row>
    <row r="112" spans="2:19" x14ac:dyDescent="0.25">
      <c r="P112" s="160"/>
      <c r="Q112" s="161"/>
      <c r="R112" s="161"/>
      <c r="S112" s="162"/>
    </row>
    <row r="113" spans="16:19" x14ac:dyDescent="0.25">
      <c r="P113" s="160"/>
      <c r="Q113" s="161"/>
      <c r="R113" s="161"/>
      <c r="S113" s="162"/>
    </row>
    <row r="114" spans="16:19" x14ac:dyDescent="0.25">
      <c r="P114" s="163"/>
      <c r="Q114" s="164"/>
      <c r="R114" s="164"/>
      <c r="S114" s="165"/>
    </row>
    <row r="116" spans="16:19" x14ac:dyDescent="0.25">
      <c r="P116" s="166" t="s">
        <v>100</v>
      </c>
      <c r="Q116" s="166"/>
      <c r="R116" s="166"/>
      <c r="S116" s="166"/>
    </row>
    <row r="117" spans="16:19" x14ac:dyDescent="0.25">
      <c r="P117" s="157" t="str">
        <f>'3.4 Vaihtoehto D'!P67</f>
        <v>D) Kerro tässä lyhyesti, mitkä ovat ne tämän toteutusvaihtoehdon olennaisimmat hyödyt, joiden ilmaiseminen rahallisesti ei ole järkevää tai mahdollista</v>
      </c>
      <c r="Q117" s="158"/>
      <c r="R117" s="158"/>
      <c r="S117" s="159"/>
    </row>
    <row r="118" spans="16:19" x14ac:dyDescent="0.25">
      <c r="P118" s="160"/>
      <c r="Q118" s="161"/>
      <c r="R118" s="161"/>
      <c r="S118" s="162"/>
    </row>
    <row r="119" spans="16:19" x14ac:dyDescent="0.25">
      <c r="P119" s="160"/>
      <c r="Q119" s="161"/>
      <c r="R119" s="161"/>
      <c r="S119" s="162"/>
    </row>
    <row r="120" spans="16:19" x14ac:dyDescent="0.25">
      <c r="P120" s="160"/>
      <c r="Q120" s="161"/>
      <c r="R120" s="161"/>
      <c r="S120" s="162"/>
    </row>
    <row r="121" spans="16:19" x14ac:dyDescent="0.25">
      <c r="P121" s="160"/>
      <c r="Q121" s="161"/>
      <c r="R121" s="161"/>
      <c r="S121" s="162"/>
    </row>
    <row r="122" spans="16:19" x14ac:dyDescent="0.25">
      <c r="P122" s="160"/>
      <c r="Q122" s="161"/>
      <c r="R122" s="161"/>
      <c r="S122" s="162"/>
    </row>
    <row r="123" spans="16:19" x14ac:dyDescent="0.25">
      <c r="P123" s="160"/>
      <c r="Q123" s="161"/>
      <c r="R123" s="161"/>
      <c r="S123" s="162"/>
    </row>
    <row r="124" spans="16:19" x14ac:dyDescent="0.25">
      <c r="P124" s="163"/>
      <c r="Q124" s="164"/>
      <c r="R124" s="164"/>
      <c r="S124" s="165"/>
    </row>
  </sheetData>
  <mergeCells count="26">
    <mergeCell ref="B1:N1"/>
    <mergeCell ref="P3:S3"/>
    <mergeCell ref="P4:S11"/>
    <mergeCell ref="P13:S13"/>
    <mergeCell ref="P14:S21"/>
    <mergeCell ref="P23:S23"/>
    <mergeCell ref="P24:S31"/>
    <mergeCell ref="O1:S1"/>
    <mergeCell ref="P34:S34"/>
    <mergeCell ref="P35:S42"/>
    <mergeCell ref="P44:S44"/>
    <mergeCell ref="P45:S52"/>
    <mergeCell ref="P54:S54"/>
    <mergeCell ref="P55:S62"/>
    <mergeCell ref="P65:S65"/>
    <mergeCell ref="P66:S73"/>
    <mergeCell ref="P75:S75"/>
    <mergeCell ref="P76:S83"/>
    <mergeCell ref="P107:S114"/>
    <mergeCell ref="P116:S116"/>
    <mergeCell ref="P117:S124"/>
    <mergeCell ref="P85:S85"/>
    <mergeCell ref="P86:S93"/>
    <mergeCell ref="P96:S96"/>
    <mergeCell ref="P97:S104"/>
    <mergeCell ref="P106:S10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workbookViewId="0">
      <selection activeCell="P3" sqref="P3:S3"/>
    </sheetView>
  </sheetViews>
  <sheetFormatPr defaultColWidth="10.625" defaultRowHeight="15.75" x14ac:dyDescent="0.25"/>
  <cols>
    <col min="1" max="1" width="4.625" customWidth="1"/>
    <col min="2" max="2" width="31.125" customWidth="1"/>
    <col min="15" max="15" width="4.625" customWidth="1"/>
  </cols>
  <sheetData>
    <row r="1" spans="1:19" ht="69.95" customHeight="1" x14ac:dyDescent="0.25">
      <c r="B1" s="167" t="s">
        <v>59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9" ht="16.5" thickBot="1" x14ac:dyDescent="0.3"/>
    <row r="3" spans="1:19" ht="15.6" customHeight="1" x14ac:dyDescent="0.25">
      <c r="B3" s="34" t="s">
        <v>17</v>
      </c>
      <c r="C3" s="35" t="str">
        <f>'4. Parametrit'!C18</f>
        <v>2H 2020</v>
      </c>
      <c r="D3" s="35" t="str">
        <f>'4. Parametrit'!C19</f>
        <v>1H 2021</v>
      </c>
      <c r="E3" s="35" t="str">
        <f>'4. Parametrit'!C20</f>
        <v>2H 2021</v>
      </c>
      <c r="F3" s="35" t="str">
        <f>'4. Parametrit'!C21</f>
        <v>1H 2022</v>
      </c>
      <c r="G3" s="35" t="str">
        <f>'4. Parametrit'!C22</f>
        <v>2H 2022</v>
      </c>
      <c r="H3" s="35">
        <f>'4. Parametrit'!C23</f>
        <v>2023</v>
      </c>
      <c r="I3" s="35">
        <f>'4. Parametrit'!C24</f>
        <v>2024</v>
      </c>
      <c r="J3" s="35">
        <f>'4. Parametrit'!C25</f>
        <v>2025</v>
      </c>
      <c r="K3" s="35">
        <f>'4. Parametrit'!C26</f>
        <v>2026</v>
      </c>
      <c r="L3" s="35">
        <v>2027</v>
      </c>
      <c r="M3" s="36">
        <v>2028</v>
      </c>
      <c r="N3" s="37" t="s">
        <v>14</v>
      </c>
      <c r="P3" s="166" t="s">
        <v>103</v>
      </c>
      <c r="Q3" s="166"/>
      <c r="R3" s="166"/>
      <c r="S3" s="166"/>
    </row>
    <row r="4" spans="1:19" ht="15.6" customHeight="1" x14ac:dyDescent="0.25">
      <c r="B4" s="82" t="s">
        <v>11</v>
      </c>
      <c r="C4" s="38">
        <v>5</v>
      </c>
      <c r="D4" s="38">
        <v>5</v>
      </c>
      <c r="E4" s="38">
        <v>6</v>
      </c>
      <c r="F4" s="38">
        <v>6</v>
      </c>
      <c r="G4" s="38">
        <v>7</v>
      </c>
      <c r="H4" s="38">
        <v>7</v>
      </c>
      <c r="I4" s="38">
        <v>8</v>
      </c>
      <c r="J4" s="38">
        <v>9</v>
      </c>
      <c r="K4" s="38">
        <v>10</v>
      </c>
      <c r="L4" s="38">
        <v>11</v>
      </c>
      <c r="M4" s="39">
        <v>12</v>
      </c>
      <c r="N4" s="40">
        <f>SUM(C4:M4)</f>
        <v>86</v>
      </c>
      <c r="P4" s="157" t="s">
        <v>104</v>
      </c>
      <c r="Q4" s="158"/>
      <c r="R4" s="158"/>
      <c r="S4" s="159"/>
    </row>
    <row r="5" spans="1:19" x14ac:dyDescent="0.25">
      <c r="B5" s="82" t="s">
        <v>12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  <c r="N5" s="40">
        <f>SUM(C5:M5)</f>
        <v>0</v>
      </c>
      <c r="P5" s="160"/>
      <c r="Q5" s="161"/>
      <c r="R5" s="161"/>
      <c r="S5" s="162"/>
    </row>
    <row r="6" spans="1:19" ht="16.5" thickBot="1" x14ac:dyDescent="0.3">
      <c r="B6" s="41" t="s">
        <v>13</v>
      </c>
      <c r="C6" s="78">
        <f>SUM(C4:C5)</f>
        <v>5</v>
      </c>
      <c r="D6" s="78">
        <f t="shared" ref="D6:N6" si="0">SUM(D4:D5)</f>
        <v>5</v>
      </c>
      <c r="E6" s="78">
        <f t="shared" si="0"/>
        <v>6</v>
      </c>
      <c r="F6" s="78">
        <f t="shared" si="0"/>
        <v>6</v>
      </c>
      <c r="G6" s="78">
        <f t="shared" si="0"/>
        <v>7</v>
      </c>
      <c r="H6" s="78">
        <f t="shared" si="0"/>
        <v>7</v>
      </c>
      <c r="I6" s="78">
        <f t="shared" si="0"/>
        <v>8</v>
      </c>
      <c r="J6" s="78">
        <f t="shared" si="0"/>
        <v>9</v>
      </c>
      <c r="K6" s="78">
        <f t="shared" si="0"/>
        <v>10</v>
      </c>
      <c r="L6" s="78">
        <f t="shared" si="0"/>
        <v>11</v>
      </c>
      <c r="M6" s="78">
        <f t="shared" si="0"/>
        <v>12</v>
      </c>
      <c r="N6" s="79">
        <f t="shared" si="0"/>
        <v>86</v>
      </c>
      <c r="P6" s="160"/>
      <c r="Q6" s="161"/>
      <c r="R6" s="161"/>
      <c r="S6" s="162"/>
    </row>
    <row r="7" spans="1:19" ht="16.5" thickBot="1" x14ac:dyDescent="0.3">
      <c r="A7" s="80"/>
      <c r="B7" s="81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80"/>
      <c r="P7" s="160"/>
      <c r="Q7" s="161"/>
      <c r="R7" s="161"/>
      <c r="S7" s="162"/>
    </row>
    <row r="8" spans="1:19" x14ac:dyDescent="0.25">
      <c r="B8" s="87" t="s">
        <v>22</v>
      </c>
      <c r="C8" s="94" t="str">
        <f>C3</f>
        <v>2H 2020</v>
      </c>
      <c r="D8" s="94" t="str">
        <f t="shared" ref="D8:M8" si="1">D3</f>
        <v>1H 2021</v>
      </c>
      <c r="E8" s="94" t="str">
        <f t="shared" si="1"/>
        <v>2H 2021</v>
      </c>
      <c r="F8" s="94" t="str">
        <f t="shared" si="1"/>
        <v>1H 2022</v>
      </c>
      <c r="G8" s="94" t="str">
        <f t="shared" si="1"/>
        <v>2H 2022</v>
      </c>
      <c r="H8" s="94">
        <f t="shared" si="1"/>
        <v>2023</v>
      </c>
      <c r="I8" s="94">
        <f t="shared" si="1"/>
        <v>2024</v>
      </c>
      <c r="J8" s="94">
        <f t="shared" si="1"/>
        <v>2025</v>
      </c>
      <c r="K8" s="94">
        <f t="shared" si="1"/>
        <v>2026</v>
      </c>
      <c r="L8" s="94">
        <f t="shared" si="1"/>
        <v>2027</v>
      </c>
      <c r="M8" s="94">
        <f t="shared" si="1"/>
        <v>2028</v>
      </c>
      <c r="N8" s="96" t="s">
        <v>14</v>
      </c>
      <c r="P8" s="160"/>
      <c r="Q8" s="161"/>
      <c r="R8" s="161"/>
      <c r="S8" s="162"/>
    </row>
    <row r="9" spans="1:19" x14ac:dyDescent="0.25">
      <c r="B9" s="108" t="s">
        <v>11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109">
        <f>SUM(C9:M9)</f>
        <v>0</v>
      </c>
      <c r="P9" s="160"/>
      <c r="Q9" s="161"/>
      <c r="R9" s="161"/>
      <c r="S9" s="162"/>
    </row>
    <row r="10" spans="1:19" x14ac:dyDescent="0.25">
      <c r="B10" s="108" t="s">
        <v>12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109">
        <f>SUM(C10:M10)</f>
        <v>0</v>
      </c>
      <c r="P10" s="160"/>
      <c r="Q10" s="161"/>
      <c r="R10" s="161"/>
      <c r="S10" s="162"/>
    </row>
    <row r="11" spans="1:19" ht="16.5" thickBot="1" x14ac:dyDescent="0.3">
      <c r="B11" s="91" t="s">
        <v>13</v>
      </c>
      <c r="C11" s="92">
        <f>SUM(C9:C10)</f>
        <v>0</v>
      </c>
      <c r="D11" s="92">
        <f t="shared" ref="D11:N11" si="2">SUM(D9:D10)</f>
        <v>0</v>
      </c>
      <c r="E11" s="92">
        <f t="shared" si="2"/>
        <v>0</v>
      </c>
      <c r="F11" s="92">
        <f t="shared" si="2"/>
        <v>0</v>
      </c>
      <c r="G11" s="92">
        <f t="shared" si="2"/>
        <v>0</v>
      </c>
      <c r="H11" s="92">
        <f t="shared" si="2"/>
        <v>0</v>
      </c>
      <c r="I11" s="92">
        <f t="shared" si="2"/>
        <v>0</v>
      </c>
      <c r="J11" s="92">
        <f t="shared" si="2"/>
        <v>0</v>
      </c>
      <c r="K11" s="92">
        <f t="shared" si="2"/>
        <v>0</v>
      </c>
      <c r="L11" s="92">
        <f t="shared" si="2"/>
        <v>0</v>
      </c>
      <c r="M11" s="92">
        <f t="shared" si="2"/>
        <v>0</v>
      </c>
      <c r="N11" s="93">
        <f t="shared" si="2"/>
        <v>0</v>
      </c>
      <c r="P11" s="160"/>
      <c r="Q11" s="161"/>
      <c r="R11" s="161"/>
      <c r="S11" s="162"/>
    </row>
    <row r="12" spans="1:19" ht="16.5" thickBot="1" x14ac:dyDescent="0.3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110"/>
      <c r="P12" s="160"/>
      <c r="Q12" s="161"/>
      <c r="R12" s="161"/>
      <c r="S12" s="162"/>
    </row>
    <row r="13" spans="1:19" x14ac:dyDescent="0.25">
      <c r="B13" s="87" t="s">
        <v>15</v>
      </c>
      <c r="C13" s="88" t="str">
        <f>C3</f>
        <v>2H 2020</v>
      </c>
      <c r="D13" s="88" t="str">
        <f t="shared" ref="D13:M13" si="3">D3</f>
        <v>1H 2021</v>
      </c>
      <c r="E13" s="88" t="str">
        <f t="shared" si="3"/>
        <v>2H 2021</v>
      </c>
      <c r="F13" s="88" t="str">
        <f t="shared" si="3"/>
        <v>1H 2022</v>
      </c>
      <c r="G13" s="88" t="str">
        <f t="shared" si="3"/>
        <v>2H 2022</v>
      </c>
      <c r="H13" s="88">
        <f t="shared" si="3"/>
        <v>2023</v>
      </c>
      <c r="I13" s="88">
        <f t="shared" si="3"/>
        <v>2024</v>
      </c>
      <c r="J13" s="88">
        <f t="shared" si="3"/>
        <v>2025</v>
      </c>
      <c r="K13" s="88">
        <f t="shared" si="3"/>
        <v>2026</v>
      </c>
      <c r="L13" s="88">
        <f t="shared" si="3"/>
        <v>2027</v>
      </c>
      <c r="M13" s="88">
        <f t="shared" si="3"/>
        <v>2028</v>
      </c>
      <c r="N13" s="96" t="s">
        <v>14</v>
      </c>
      <c r="P13" s="160"/>
      <c r="Q13" s="161"/>
      <c r="R13" s="161"/>
      <c r="S13" s="162"/>
    </row>
    <row r="14" spans="1:19" x14ac:dyDescent="0.25">
      <c r="B14" s="108" t="s">
        <v>16</v>
      </c>
      <c r="C14" s="38">
        <v>5</v>
      </c>
      <c r="D14" s="38">
        <v>5</v>
      </c>
      <c r="E14" s="38">
        <v>6</v>
      </c>
      <c r="F14" s="38">
        <v>6</v>
      </c>
      <c r="G14" s="38">
        <v>7</v>
      </c>
      <c r="H14" s="38">
        <v>8</v>
      </c>
      <c r="I14" s="38">
        <v>9</v>
      </c>
      <c r="J14" s="38">
        <v>10</v>
      </c>
      <c r="K14" s="38">
        <v>11</v>
      </c>
      <c r="L14" s="38">
        <v>12</v>
      </c>
      <c r="M14" s="39">
        <v>13</v>
      </c>
      <c r="N14" s="109">
        <f>SUM(C14:M14)</f>
        <v>92</v>
      </c>
      <c r="P14" s="160"/>
      <c r="Q14" s="161"/>
      <c r="R14" s="161"/>
      <c r="S14" s="162"/>
    </row>
    <row r="15" spans="1:19" x14ac:dyDescent="0.25">
      <c r="B15" s="108" t="s">
        <v>73</v>
      </c>
      <c r="C15" s="38"/>
      <c r="D15" s="38">
        <v>6</v>
      </c>
      <c r="E15" s="38"/>
      <c r="F15" s="38"/>
      <c r="G15" s="38">
        <v>2</v>
      </c>
      <c r="H15" s="38"/>
      <c r="I15" s="38"/>
      <c r="J15" s="38"/>
      <c r="K15" s="38"/>
      <c r="L15" s="38"/>
      <c r="M15" s="38"/>
      <c r="N15" s="90">
        <f>SUM(C15:M15)</f>
        <v>8</v>
      </c>
      <c r="P15" s="160"/>
      <c r="Q15" s="161"/>
      <c r="R15" s="161"/>
      <c r="S15" s="162"/>
    </row>
    <row r="16" spans="1:19" ht="16.5" thickBot="1" x14ac:dyDescent="0.3">
      <c r="B16" s="91" t="s">
        <v>13</v>
      </c>
      <c r="C16" s="92">
        <f>SUM(C14:C15)</f>
        <v>5</v>
      </c>
      <c r="D16" s="92">
        <f t="shared" ref="D16:N16" si="4">SUM(D14:D15)</f>
        <v>11</v>
      </c>
      <c r="E16" s="92">
        <f t="shared" si="4"/>
        <v>6</v>
      </c>
      <c r="F16" s="92">
        <f t="shared" si="4"/>
        <v>6</v>
      </c>
      <c r="G16" s="92">
        <f t="shared" si="4"/>
        <v>9</v>
      </c>
      <c r="H16" s="92">
        <f t="shared" si="4"/>
        <v>8</v>
      </c>
      <c r="I16" s="92">
        <f t="shared" si="4"/>
        <v>9</v>
      </c>
      <c r="J16" s="92">
        <f t="shared" si="4"/>
        <v>10</v>
      </c>
      <c r="K16" s="92">
        <f t="shared" si="4"/>
        <v>11</v>
      </c>
      <c r="L16" s="92">
        <f t="shared" si="4"/>
        <v>12</v>
      </c>
      <c r="M16" s="92">
        <f t="shared" si="4"/>
        <v>13</v>
      </c>
      <c r="N16" s="93">
        <f t="shared" si="4"/>
        <v>100</v>
      </c>
      <c r="P16" s="160"/>
      <c r="Q16" s="161"/>
      <c r="R16" s="161"/>
      <c r="S16" s="162"/>
    </row>
    <row r="17" spans="2:19" s="85" customFormat="1" ht="16.5" thickBot="1" x14ac:dyDescent="0.3">
      <c r="B17" s="5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P17" s="160"/>
      <c r="Q17" s="161"/>
      <c r="R17" s="161"/>
      <c r="S17" s="162"/>
    </row>
    <row r="18" spans="2:19" x14ac:dyDescent="0.25">
      <c r="B18" s="87" t="s">
        <v>71</v>
      </c>
      <c r="C18" s="94" t="str">
        <f>C3</f>
        <v>2H 2020</v>
      </c>
      <c r="D18" s="94" t="str">
        <f t="shared" ref="D18:M18" si="5">D3</f>
        <v>1H 2021</v>
      </c>
      <c r="E18" s="94" t="str">
        <f t="shared" si="5"/>
        <v>2H 2021</v>
      </c>
      <c r="F18" s="94" t="str">
        <f t="shared" si="5"/>
        <v>1H 2022</v>
      </c>
      <c r="G18" s="94" t="str">
        <f t="shared" si="5"/>
        <v>2H 2022</v>
      </c>
      <c r="H18" s="94">
        <f t="shared" si="5"/>
        <v>2023</v>
      </c>
      <c r="I18" s="94">
        <f t="shared" si="5"/>
        <v>2024</v>
      </c>
      <c r="J18" s="94">
        <f t="shared" si="5"/>
        <v>2025</v>
      </c>
      <c r="K18" s="94">
        <f t="shared" si="5"/>
        <v>2026</v>
      </c>
      <c r="L18" s="94">
        <f t="shared" si="5"/>
        <v>2027</v>
      </c>
      <c r="M18" s="94">
        <f t="shared" si="5"/>
        <v>2028</v>
      </c>
      <c r="N18" s="96" t="s">
        <v>14</v>
      </c>
      <c r="P18" s="163"/>
      <c r="Q18" s="164"/>
      <c r="R18" s="164"/>
      <c r="S18" s="165"/>
    </row>
    <row r="19" spans="2:19" ht="16.5" thickBot="1" x14ac:dyDescent="0.3">
      <c r="B19" s="97"/>
      <c r="C19" s="98">
        <v>5</v>
      </c>
      <c r="D19" s="98">
        <v>5</v>
      </c>
      <c r="E19" s="98">
        <v>6</v>
      </c>
      <c r="F19" s="98">
        <v>6</v>
      </c>
      <c r="G19" s="98">
        <v>7</v>
      </c>
      <c r="H19" s="98">
        <v>7</v>
      </c>
      <c r="I19" s="98">
        <v>8</v>
      </c>
      <c r="J19" s="98">
        <v>8</v>
      </c>
      <c r="K19" s="98">
        <v>8</v>
      </c>
      <c r="L19" s="98">
        <v>8</v>
      </c>
      <c r="M19" s="99">
        <v>8</v>
      </c>
      <c r="N19" s="100">
        <f>SUM(C19:M19)</f>
        <v>76</v>
      </c>
    </row>
    <row r="20" spans="2:19" s="80" customFormat="1" ht="16.5" thickBot="1" x14ac:dyDescent="0.3">
      <c r="B20" s="81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9" x14ac:dyDescent="0.25">
      <c r="B21" s="87" t="s">
        <v>72</v>
      </c>
      <c r="C21" s="101" t="str">
        <f>C3</f>
        <v>2H 2020</v>
      </c>
      <c r="D21" s="101" t="str">
        <f t="shared" ref="D21:M21" si="6">D3</f>
        <v>1H 2021</v>
      </c>
      <c r="E21" s="101" t="str">
        <f t="shared" si="6"/>
        <v>2H 2021</v>
      </c>
      <c r="F21" s="101" t="str">
        <f t="shared" si="6"/>
        <v>1H 2022</v>
      </c>
      <c r="G21" s="101" t="str">
        <f t="shared" si="6"/>
        <v>2H 2022</v>
      </c>
      <c r="H21" s="101">
        <f t="shared" si="6"/>
        <v>2023</v>
      </c>
      <c r="I21" s="101">
        <f t="shared" si="6"/>
        <v>2024</v>
      </c>
      <c r="J21" s="101">
        <f t="shared" si="6"/>
        <v>2025</v>
      </c>
      <c r="K21" s="101">
        <f t="shared" si="6"/>
        <v>2026</v>
      </c>
      <c r="L21" s="101">
        <f t="shared" si="6"/>
        <v>2027</v>
      </c>
      <c r="M21" s="101">
        <f t="shared" si="6"/>
        <v>2028</v>
      </c>
      <c r="N21" s="102" t="s">
        <v>14</v>
      </c>
    </row>
    <row r="22" spans="2:19" ht="16.5" thickBot="1" x14ac:dyDescent="0.3">
      <c r="B22" s="103"/>
      <c r="C22" s="104">
        <v>5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6"/>
      <c r="N22" s="107">
        <f>SUM(C22:M22)</f>
        <v>5</v>
      </c>
    </row>
    <row r="23" spans="2:19" ht="16.5" thickBot="1" x14ac:dyDescent="0.3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2:19" x14ac:dyDescent="0.25">
      <c r="B24" s="87" t="s">
        <v>68</v>
      </c>
      <c r="C24" s="111" t="str">
        <f>C3</f>
        <v>2H 2020</v>
      </c>
      <c r="D24" s="111" t="str">
        <f t="shared" ref="D24:M24" si="7">D3</f>
        <v>1H 2021</v>
      </c>
      <c r="E24" s="111" t="str">
        <f t="shared" si="7"/>
        <v>2H 2021</v>
      </c>
      <c r="F24" s="111" t="str">
        <f t="shared" si="7"/>
        <v>1H 2022</v>
      </c>
      <c r="G24" s="111" t="str">
        <f t="shared" si="7"/>
        <v>2H 2022</v>
      </c>
      <c r="H24" s="111">
        <f t="shared" si="7"/>
        <v>2023</v>
      </c>
      <c r="I24" s="111">
        <f t="shared" si="7"/>
        <v>2024</v>
      </c>
      <c r="J24" s="111">
        <f t="shared" si="7"/>
        <v>2025</v>
      </c>
      <c r="K24" s="111">
        <f t="shared" si="7"/>
        <v>2026</v>
      </c>
      <c r="L24" s="111">
        <f t="shared" si="7"/>
        <v>2027</v>
      </c>
      <c r="M24" s="111">
        <f t="shared" si="7"/>
        <v>2028</v>
      </c>
      <c r="N24" s="96" t="s">
        <v>14</v>
      </c>
    </row>
    <row r="25" spans="2:19" ht="16.5" thickBot="1" x14ac:dyDescent="0.3">
      <c r="B25" s="97"/>
      <c r="C25" s="98">
        <v>5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112">
        <f>SUM(C25:M25)</f>
        <v>5</v>
      </c>
    </row>
    <row r="26" spans="2:19" s="80" customFormat="1" ht="16.5" thickBot="1" x14ac:dyDescent="0.3">
      <c r="B26" s="81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spans="2:19" x14ac:dyDescent="0.25">
      <c r="B27" s="87" t="s">
        <v>18</v>
      </c>
      <c r="C27" s="111" t="str">
        <f>C3</f>
        <v>2H 2020</v>
      </c>
      <c r="D27" s="111" t="str">
        <f t="shared" ref="D27:M27" si="8">D3</f>
        <v>1H 2021</v>
      </c>
      <c r="E27" s="111" t="str">
        <f t="shared" si="8"/>
        <v>2H 2021</v>
      </c>
      <c r="F27" s="111" t="str">
        <f t="shared" si="8"/>
        <v>1H 2022</v>
      </c>
      <c r="G27" s="111" t="str">
        <f t="shared" si="8"/>
        <v>2H 2022</v>
      </c>
      <c r="H27" s="111">
        <f t="shared" si="8"/>
        <v>2023</v>
      </c>
      <c r="I27" s="111">
        <f t="shared" si="8"/>
        <v>2024</v>
      </c>
      <c r="J27" s="111">
        <f t="shared" si="8"/>
        <v>2025</v>
      </c>
      <c r="K27" s="111">
        <f t="shared" si="8"/>
        <v>2026</v>
      </c>
      <c r="L27" s="111">
        <f t="shared" si="8"/>
        <v>2027</v>
      </c>
      <c r="M27" s="111">
        <f t="shared" si="8"/>
        <v>2028</v>
      </c>
      <c r="N27" s="96" t="s">
        <v>14</v>
      </c>
    </row>
    <row r="28" spans="2:19" x14ac:dyDescent="0.25">
      <c r="B28" s="108" t="s">
        <v>19</v>
      </c>
      <c r="C28" s="38">
        <v>1</v>
      </c>
      <c r="D28" s="38">
        <v>1</v>
      </c>
      <c r="E28" s="38">
        <v>1</v>
      </c>
      <c r="F28" s="38">
        <v>1</v>
      </c>
      <c r="G28" s="38">
        <v>1</v>
      </c>
      <c r="H28" s="38">
        <v>1</v>
      </c>
      <c r="I28" s="38">
        <v>1</v>
      </c>
      <c r="J28" s="38">
        <v>1</v>
      </c>
      <c r="K28" s="38">
        <v>1</v>
      </c>
      <c r="L28" s="38">
        <v>1</v>
      </c>
      <c r="M28" s="38">
        <v>1</v>
      </c>
      <c r="N28" s="113">
        <f>SUM(C28:M28)</f>
        <v>11</v>
      </c>
    </row>
    <row r="29" spans="2:19" x14ac:dyDescent="0.25">
      <c r="B29" s="108" t="s">
        <v>20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90"/>
    </row>
    <row r="30" spans="2:19" ht="16.5" thickBot="1" x14ac:dyDescent="0.3">
      <c r="B30" s="91" t="s">
        <v>13</v>
      </c>
      <c r="C30" s="92">
        <f>SUM(C28:C29)</f>
        <v>1</v>
      </c>
      <c r="D30" s="92">
        <f t="shared" ref="D30:N30" si="9">SUM(D28:D29)</f>
        <v>1</v>
      </c>
      <c r="E30" s="92">
        <f t="shared" si="9"/>
        <v>1</v>
      </c>
      <c r="F30" s="92">
        <f t="shared" si="9"/>
        <v>1</v>
      </c>
      <c r="G30" s="92">
        <f t="shared" si="9"/>
        <v>1</v>
      </c>
      <c r="H30" s="92">
        <f t="shared" si="9"/>
        <v>1</v>
      </c>
      <c r="I30" s="92">
        <f t="shared" si="9"/>
        <v>1</v>
      </c>
      <c r="J30" s="92">
        <f t="shared" si="9"/>
        <v>1</v>
      </c>
      <c r="K30" s="92">
        <f t="shared" si="9"/>
        <v>1</v>
      </c>
      <c r="L30" s="92">
        <f t="shared" si="9"/>
        <v>1</v>
      </c>
      <c r="M30" s="92">
        <f t="shared" si="9"/>
        <v>1</v>
      </c>
      <c r="N30" s="93">
        <f t="shared" si="9"/>
        <v>11</v>
      </c>
    </row>
    <row r="31" spans="2:19" ht="16.5" thickBot="1" x14ac:dyDescent="0.3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2:19" ht="16.5" thickBot="1" x14ac:dyDescent="0.3">
      <c r="B32" s="114" t="s">
        <v>25</v>
      </c>
      <c r="C32" s="115">
        <f xml:space="preserve"> SUM(C6, C11, C16, C19, C22, C25, C30)</f>
        <v>26</v>
      </c>
      <c r="D32" s="115">
        <f t="shared" ref="D32:M32" si="10" xml:space="preserve"> SUM(D6, D11, D16, D19, D22, D25, D30)</f>
        <v>22</v>
      </c>
      <c r="E32" s="115">
        <f t="shared" si="10"/>
        <v>19</v>
      </c>
      <c r="F32" s="115">
        <f t="shared" si="10"/>
        <v>19</v>
      </c>
      <c r="G32" s="115">
        <f t="shared" si="10"/>
        <v>24</v>
      </c>
      <c r="H32" s="115">
        <f t="shared" si="10"/>
        <v>23</v>
      </c>
      <c r="I32" s="115">
        <f t="shared" si="10"/>
        <v>26</v>
      </c>
      <c r="J32" s="115">
        <f t="shared" si="10"/>
        <v>28</v>
      </c>
      <c r="K32" s="115">
        <f t="shared" si="10"/>
        <v>30</v>
      </c>
      <c r="L32" s="115">
        <f t="shared" si="10"/>
        <v>32</v>
      </c>
      <c r="M32" s="115">
        <f t="shared" si="10"/>
        <v>34</v>
      </c>
      <c r="N32" s="116">
        <f xml:space="preserve"> SUM(N6, N11, N16, N19, N22, N25, N30)</f>
        <v>283</v>
      </c>
    </row>
    <row r="33" spans="2:14" ht="16.5" thickBot="1" x14ac:dyDescent="0.3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2:14" x14ac:dyDescent="0.25">
      <c r="B34" s="52" t="s">
        <v>23</v>
      </c>
      <c r="C34" s="45" t="str">
        <f>C3</f>
        <v>2H 2020</v>
      </c>
      <c r="D34" s="45" t="str">
        <f t="shared" ref="D34:M34" si="11">D3</f>
        <v>1H 2021</v>
      </c>
      <c r="E34" s="45" t="str">
        <f t="shared" si="11"/>
        <v>2H 2021</v>
      </c>
      <c r="F34" s="45" t="str">
        <f t="shared" si="11"/>
        <v>1H 2022</v>
      </c>
      <c r="G34" s="45" t="str">
        <f t="shared" si="11"/>
        <v>2H 2022</v>
      </c>
      <c r="H34" s="45">
        <f t="shared" si="11"/>
        <v>2023</v>
      </c>
      <c r="I34" s="45">
        <f t="shared" si="11"/>
        <v>2024</v>
      </c>
      <c r="J34" s="45">
        <f t="shared" si="11"/>
        <v>2025</v>
      </c>
      <c r="K34" s="45">
        <f t="shared" si="11"/>
        <v>2026</v>
      </c>
      <c r="L34" s="45">
        <f t="shared" si="11"/>
        <v>2027</v>
      </c>
      <c r="M34" s="45">
        <f t="shared" si="11"/>
        <v>2028</v>
      </c>
      <c r="N34" s="46" t="s">
        <v>14</v>
      </c>
    </row>
    <row r="35" spans="2:14" ht="16.5" thickBot="1" x14ac:dyDescent="0.3">
      <c r="B35" s="53" t="s">
        <v>24</v>
      </c>
      <c r="C35" s="47">
        <v>6</v>
      </c>
      <c r="D35" s="47">
        <v>5</v>
      </c>
      <c r="E35" s="47">
        <v>4</v>
      </c>
      <c r="F35" s="47">
        <v>3</v>
      </c>
      <c r="G35" s="47">
        <v>2</v>
      </c>
      <c r="H35" s="47">
        <v>1</v>
      </c>
      <c r="I35" s="47">
        <v>0</v>
      </c>
      <c r="J35" s="47">
        <v>0</v>
      </c>
      <c r="K35" s="47">
        <v>0</v>
      </c>
      <c r="L35" s="47">
        <v>0</v>
      </c>
      <c r="M35" s="48">
        <v>0</v>
      </c>
      <c r="N35" s="49">
        <f>SUM(C35:M35)</f>
        <v>21</v>
      </c>
    </row>
    <row r="36" spans="2:14" ht="16.5" thickBot="1" x14ac:dyDescent="0.3">
      <c r="B36" s="27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2:14" ht="16.5" thickBot="1" x14ac:dyDescent="0.3">
      <c r="B37" s="168" t="s">
        <v>42</v>
      </c>
      <c r="C37" s="66" t="str">
        <f>C3</f>
        <v>2H 2020</v>
      </c>
      <c r="D37" s="66" t="str">
        <f t="shared" ref="D37:M37" si="12">D3</f>
        <v>1H 2021</v>
      </c>
      <c r="E37" s="66" t="str">
        <f t="shared" si="12"/>
        <v>2H 2021</v>
      </c>
      <c r="F37" s="66" t="str">
        <f t="shared" si="12"/>
        <v>1H 2022</v>
      </c>
      <c r="G37" s="66" t="str">
        <f t="shared" si="12"/>
        <v>2H 2022</v>
      </c>
      <c r="H37" s="66">
        <f t="shared" si="12"/>
        <v>2023</v>
      </c>
      <c r="I37" s="66">
        <f t="shared" si="12"/>
        <v>2024</v>
      </c>
      <c r="J37" s="66">
        <f t="shared" si="12"/>
        <v>2025</v>
      </c>
      <c r="K37" s="66">
        <f t="shared" si="12"/>
        <v>2026</v>
      </c>
      <c r="L37" s="66">
        <f t="shared" si="12"/>
        <v>2027</v>
      </c>
      <c r="M37" s="66">
        <f t="shared" si="12"/>
        <v>2028</v>
      </c>
      <c r="N37" s="67" t="s">
        <v>14</v>
      </c>
    </row>
    <row r="38" spans="2:14" ht="16.5" thickBot="1" x14ac:dyDescent="0.3">
      <c r="B38" s="169"/>
      <c r="C38" s="68">
        <f t="shared" ref="C38:L38" si="13">SUM(C32, -C35)</f>
        <v>20</v>
      </c>
      <c r="D38" s="68">
        <f t="shared" si="13"/>
        <v>17</v>
      </c>
      <c r="E38" s="68">
        <f t="shared" si="13"/>
        <v>15</v>
      </c>
      <c r="F38" s="68">
        <f t="shared" si="13"/>
        <v>16</v>
      </c>
      <c r="G38" s="68">
        <f t="shared" si="13"/>
        <v>22</v>
      </c>
      <c r="H38" s="68">
        <f t="shared" si="13"/>
        <v>22</v>
      </c>
      <c r="I38" s="68">
        <f t="shared" si="13"/>
        <v>26</v>
      </c>
      <c r="J38" s="68">
        <f t="shared" si="13"/>
        <v>28</v>
      </c>
      <c r="K38" s="68">
        <f t="shared" si="13"/>
        <v>30</v>
      </c>
      <c r="L38" s="68">
        <f t="shared" si="13"/>
        <v>32</v>
      </c>
      <c r="M38" s="68">
        <f t="shared" ref="M38" si="14">SUM(M32, -M35)</f>
        <v>34</v>
      </c>
      <c r="N38" s="69">
        <f>SUM(N32, -N35)</f>
        <v>262</v>
      </c>
    </row>
  </sheetData>
  <mergeCells count="4">
    <mergeCell ref="B37:B38"/>
    <mergeCell ref="B1:N1"/>
    <mergeCell ref="P3:S3"/>
    <mergeCell ref="P4:S18"/>
  </mergeCells>
  <pageMargins left="0.7" right="0.7" top="0.75" bottom="0.75" header="0.3" footer="0.3"/>
  <ignoredErrors>
    <ignoredError sqref="C6 D6:M6 C11:M11 C16:N16 C30:N3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2"/>
  <sheetViews>
    <sheetView showGridLines="0" workbookViewId="0"/>
  </sheetViews>
  <sheetFormatPr defaultColWidth="10.625" defaultRowHeight="15.75" x14ac:dyDescent="0.25"/>
  <cols>
    <col min="1" max="1" width="4.625" customWidth="1"/>
    <col min="2" max="2" width="33.875" customWidth="1"/>
    <col min="15" max="15" width="4.625" customWidth="1"/>
  </cols>
  <sheetData>
    <row r="1" spans="2:19" ht="69.95" customHeight="1" x14ac:dyDescent="0.25">
      <c r="B1" s="170" t="str">
        <f ca="1">LEFT(RIGHT(CELL("filename",D3),LEN(CELL("filename",D3))-FIND("]",CELL("filename",D3))),20)</f>
        <v>3.1 Vaihtoehto A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2:19" s="152" customFormat="1" ht="20.100000000000001" customHeight="1" x14ac:dyDescent="0.25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2:19" ht="20.100000000000001" customHeight="1" x14ac:dyDescent="0.25">
      <c r="B3" s="167" t="s">
        <v>102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166" t="s">
        <v>105</v>
      </c>
      <c r="Q3" s="166"/>
      <c r="R3" s="166"/>
      <c r="S3" s="166"/>
    </row>
    <row r="4" spans="2:19" ht="15.95" customHeight="1" thickBot="1" x14ac:dyDescent="0.3">
      <c r="O4" s="152"/>
      <c r="P4" s="157" t="s">
        <v>107</v>
      </c>
      <c r="Q4" s="158"/>
      <c r="R4" s="158"/>
      <c r="S4" s="159"/>
    </row>
    <row r="5" spans="2:19" x14ac:dyDescent="0.25">
      <c r="B5" s="34" t="s">
        <v>62</v>
      </c>
      <c r="C5" s="35" t="str">
        <f>'4. Parametrit'!C19</f>
        <v>1H 2021</v>
      </c>
      <c r="D5" s="35" t="str">
        <f>'4. Parametrit'!C20</f>
        <v>2H 2021</v>
      </c>
      <c r="E5" s="35" t="str">
        <f>'4. Parametrit'!C21</f>
        <v>1H 2022</v>
      </c>
      <c r="F5" s="35" t="str">
        <f>'4. Parametrit'!C22</f>
        <v>2H 2022</v>
      </c>
      <c r="G5" s="35">
        <f>'4. Parametrit'!C23</f>
        <v>2023</v>
      </c>
      <c r="H5" s="35">
        <f>'4. Parametrit'!C24</f>
        <v>2024</v>
      </c>
      <c r="I5" s="35">
        <f>'4. Parametrit'!C25</f>
        <v>2025</v>
      </c>
      <c r="J5" s="35">
        <f>'4. Parametrit'!C26</f>
        <v>2026</v>
      </c>
      <c r="K5" s="35">
        <f>'4. Parametrit'!C27</f>
        <v>2027</v>
      </c>
      <c r="L5" s="35">
        <v>2027</v>
      </c>
      <c r="M5" s="36">
        <v>2028</v>
      </c>
      <c r="N5" s="37" t="s">
        <v>14</v>
      </c>
      <c r="P5" s="160"/>
      <c r="Q5" s="161"/>
      <c r="R5" s="161"/>
      <c r="S5" s="162"/>
    </row>
    <row r="6" spans="2:19" x14ac:dyDescent="0.25">
      <c r="B6" s="82" t="s">
        <v>11</v>
      </c>
      <c r="C6" s="38">
        <v>5</v>
      </c>
      <c r="D6" s="38"/>
      <c r="E6" s="38"/>
      <c r="F6" s="38"/>
      <c r="G6" s="38"/>
      <c r="H6" s="38"/>
      <c r="I6" s="38"/>
      <c r="J6" s="38"/>
      <c r="K6" s="38"/>
      <c r="L6" s="38"/>
      <c r="M6" s="39"/>
      <c r="N6" s="40">
        <f>SUM(C6:M6)</f>
        <v>5</v>
      </c>
      <c r="O6" s="152"/>
      <c r="P6" s="160"/>
      <c r="Q6" s="161"/>
      <c r="R6" s="161"/>
      <c r="S6" s="162"/>
    </row>
    <row r="7" spans="2:19" x14ac:dyDescent="0.25">
      <c r="B7" s="82" t="s">
        <v>12</v>
      </c>
      <c r="C7" s="38"/>
      <c r="D7" s="38">
        <v>6</v>
      </c>
      <c r="E7" s="38"/>
      <c r="F7" s="38"/>
      <c r="G7" s="38">
        <v>2</v>
      </c>
      <c r="H7" s="38"/>
      <c r="I7" s="38"/>
      <c r="J7" s="38"/>
      <c r="K7" s="38"/>
      <c r="L7" s="38"/>
      <c r="M7" s="39"/>
      <c r="N7" s="40">
        <f>SUM(C7:M7)</f>
        <v>8</v>
      </c>
      <c r="P7" s="160"/>
      <c r="Q7" s="161"/>
      <c r="R7" s="161"/>
      <c r="S7" s="162"/>
    </row>
    <row r="8" spans="2:19" ht="16.5" thickBot="1" x14ac:dyDescent="0.3">
      <c r="B8" s="41" t="s">
        <v>13</v>
      </c>
      <c r="C8" s="42">
        <f t="shared" ref="C8:N8" si="0">SUM(C6:C7)</f>
        <v>5</v>
      </c>
      <c r="D8" s="42">
        <f t="shared" si="0"/>
        <v>6</v>
      </c>
      <c r="E8" s="42">
        <f t="shared" si="0"/>
        <v>0</v>
      </c>
      <c r="F8" s="42">
        <f t="shared" si="0"/>
        <v>0</v>
      </c>
      <c r="G8" s="42">
        <f t="shared" si="0"/>
        <v>2</v>
      </c>
      <c r="H8" s="42">
        <f t="shared" si="0"/>
        <v>0</v>
      </c>
      <c r="I8" s="42">
        <f t="shared" si="0"/>
        <v>0</v>
      </c>
      <c r="J8" s="42">
        <f t="shared" si="0"/>
        <v>0</v>
      </c>
      <c r="K8" s="42">
        <f t="shared" si="0"/>
        <v>0</v>
      </c>
      <c r="L8" s="42">
        <f t="shared" si="0"/>
        <v>0</v>
      </c>
      <c r="M8" s="42">
        <f t="shared" si="0"/>
        <v>0</v>
      </c>
      <c r="N8" s="43">
        <f t="shared" si="0"/>
        <v>13</v>
      </c>
      <c r="O8" s="152"/>
      <c r="P8" s="160"/>
      <c r="Q8" s="161"/>
      <c r="R8" s="161"/>
      <c r="S8" s="162"/>
    </row>
    <row r="9" spans="2:19" ht="16.5" thickBot="1" x14ac:dyDescent="0.3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P9" s="160"/>
      <c r="Q9" s="161"/>
      <c r="R9" s="161"/>
      <c r="S9" s="162"/>
    </row>
    <row r="10" spans="2:19" x14ac:dyDescent="0.25">
      <c r="B10" s="52" t="s">
        <v>64</v>
      </c>
      <c r="C10" s="45" t="str">
        <f>C5</f>
        <v>1H 2021</v>
      </c>
      <c r="D10" s="45" t="str">
        <f t="shared" ref="D10:M10" si="1">D5</f>
        <v>2H 2021</v>
      </c>
      <c r="E10" s="45" t="str">
        <f t="shared" si="1"/>
        <v>1H 2022</v>
      </c>
      <c r="F10" s="45" t="str">
        <f t="shared" si="1"/>
        <v>2H 2022</v>
      </c>
      <c r="G10" s="45">
        <f t="shared" si="1"/>
        <v>2023</v>
      </c>
      <c r="H10" s="45">
        <f t="shared" si="1"/>
        <v>2024</v>
      </c>
      <c r="I10" s="45">
        <f t="shared" si="1"/>
        <v>2025</v>
      </c>
      <c r="J10" s="45">
        <f t="shared" si="1"/>
        <v>2026</v>
      </c>
      <c r="K10" s="45">
        <f t="shared" si="1"/>
        <v>2027</v>
      </c>
      <c r="L10" s="45">
        <f t="shared" si="1"/>
        <v>2027</v>
      </c>
      <c r="M10" s="45">
        <f t="shared" si="1"/>
        <v>2028</v>
      </c>
      <c r="N10" s="46" t="s">
        <v>14</v>
      </c>
      <c r="O10" s="152"/>
      <c r="P10" s="160"/>
      <c r="Q10" s="161"/>
      <c r="R10" s="161"/>
      <c r="S10" s="162"/>
    </row>
    <row r="11" spans="2:19" x14ac:dyDescent="0.25">
      <c r="B11" s="124" t="s">
        <v>27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60"/>
      <c r="P11" s="163"/>
      <c r="Q11" s="164"/>
      <c r="R11" s="164"/>
      <c r="S11" s="165"/>
    </row>
    <row r="12" spans="2:19" x14ac:dyDescent="0.25">
      <c r="B12" s="124" t="s">
        <v>16</v>
      </c>
      <c r="C12" s="38">
        <v>5</v>
      </c>
      <c r="D12" s="38"/>
      <c r="E12" s="38"/>
      <c r="F12" s="38"/>
      <c r="G12" s="38"/>
      <c r="H12" s="38"/>
      <c r="I12" s="38"/>
      <c r="J12" s="38"/>
      <c r="K12" s="38"/>
      <c r="L12" s="38"/>
      <c r="M12" s="39"/>
      <c r="N12" s="54">
        <f>SUM(C12:M12)</f>
        <v>5</v>
      </c>
      <c r="O12" s="152"/>
      <c r="P12" s="152"/>
      <c r="Q12" s="152"/>
      <c r="R12" s="152"/>
      <c r="S12" s="152"/>
    </row>
    <row r="13" spans="2:19" x14ac:dyDescent="0.25">
      <c r="B13" s="124" t="s">
        <v>63</v>
      </c>
      <c r="C13" s="38"/>
      <c r="D13" s="38">
        <v>6</v>
      </c>
      <c r="E13" s="38"/>
      <c r="F13" s="38"/>
      <c r="G13" s="38">
        <v>2</v>
      </c>
      <c r="H13" s="38"/>
      <c r="I13" s="38"/>
      <c r="J13" s="38"/>
      <c r="K13" s="38"/>
      <c r="L13" s="38"/>
      <c r="M13" s="39"/>
      <c r="N13" s="54">
        <f>SUM(C13:M13)</f>
        <v>8</v>
      </c>
    </row>
    <row r="14" spans="2:19" ht="16.5" thickBot="1" x14ac:dyDescent="0.3">
      <c r="B14" s="56" t="s">
        <v>13</v>
      </c>
      <c r="C14" s="57">
        <f>SUM(C11:C13)</f>
        <v>5</v>
      </c>
      <c r="D14" s="57">
        <f>SUM(D11:D13)</f>
        <v>6</v>
      </c>
      <c r="E14" s="57">
        <f>SUM(E11:E13)</f>
        <v>0</v>
      </c>
      <c r="F14" s="57">
        <f>SUM(F11:F13)</f>
        <v>0</v>
      </c>
      <c r="G14" s="57">
        <f t="shared" ref="G14:M14" si="2">SUM(G11:G13)</f>
        <v>2</v>
      </c>
      <c r="H14" s="57">
        <f t="shared" si="2"/>
        <v>0</v>
      </c>
      <c r="I14" s="57">
        <f t="shared" si="2"/>
        <v>0</v>
      </c>
      <c r="J14" s="57">
        <f t="shared" si="2"/>
        <v>0</v>
      </c>
      <c r="K14" s="57">
        <f t="shared" si="2"/>
        <v>0</v>
      </c>
      <c r="L14" s="57">
        <f>SUM(L11:L13)</f>
        <v>0</v>
      </c>
      <c r="M14" s="57">
        <f t="shared" si="2"/>
        <v>0</v>
      </c>
      <c r="N14" s="61">
        <f>SUM(N11:N13)</f>
        <v>13</v>
      </c>
      <c r="O14" s="152"/>
      <c r="P14" s="152"/>
      <c r="Q14" s="152"/>
      <c r="R14" s="152"/>
      <c r="S14" s="152"/>
    </row>
    <row r="15" spans="2:19" ht="16.5" thickBot="1" x14ac:dyDescent="0.3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2:19" x14ac:dyDescent="0.25">
      <c r="B16" s="87" t="s">
        <v>65</v>
      </c>
      <c r="C16" s="95" t="str">
        <f t="shared" ref="C16:L16" si="3">C5</f>
        <v>1H 2021</v>
      </c>
      <c r="D16" s="95" t="str">
        <f t="shared" si="3"/>
        <v>2H 2021</v>
      </c>
      <c r="E16" s="95" t="str">
        <f t="shared" si="3"/>
        <v>1H 2022</v>
      </c>
      <c r="F16" s="95" t="str">
        <f t="shared" si="3"/>
        <v>2H 2022</v>
      </c>
      <c r="G16" s="95">
        <f t="shared" si="3"/>
        <v>2023</v>
      </c>
      <c r="H16" s="95">
        <f t="shared" si="3"/>
        <v>2024</v>
      </c>
      <c r="I16" s="95">
        <f t="shared" si="3"/>
        <v>2025</v>
      </c>
      <c r="J16" s="95">
        <f t="shared" si="3"/>
        <v>2026</v>
      </c>
      <c r="K16" s="95">
        <f t="shared" si="3"/>
        <v>2027</v>
      </c>
      <c r="L16" s="95">
        <f t="shared" si="3"/>
        <v>2027</v>
      </c>
      <c r="M16" s="95">
        <f>M5</f>
        <v>2028</v>
      </c>
      <c r="N16" s="96" t="s">
        <v>14</v>
      </c>
      <c r="O16" s="152"/>
      <c r="P16" s="152"/>
      <c r="Q16" s="152"/>
      <c r="R16" s="152"/>
      <c r="S16" s="152"/>
    </row>
    <row r="17" spans="2:19" x14ac:dyDescent="0.25">
      <c r="B17" s="108" t="s">
        <v>68</v>
      </c>
      <c r="C17" s="38">
        <v>5</v>
      </c>
      <c r="D17" s="38"/>
      <c r="E17" s="38"/>
      <c r="F17" s="38"/>
      <c r="G17" s="38"/>
      <c r="H17" s="38"/>
      <c r="I17" s="38"/>
      <c r="J17" s="38"/>
      <c r="K17" s="38"/>
      <c r="L17" s="38"/>
      <c r="M17" s="39"/>
      <c r="N17" s="109">
        <f>SUM(C17:M17)</f>
        <v>5</v>
      </c>
    </row>
    <row r="18" spans="2:19" x14ac:dyDescent="0.25">
      <c r="B18" s="108" t="s">
        <v>69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  <c r="N18" s="109"/>
      <c r="O18" s="152"/>
      <c r="P18" s="152"/>
      <c r="Q18" s="152"/>
      <c r="R18" s="152"/>
      <c r="S18" s="152"/>
    </row>
    <row r="19" spans="2:19" ht="16.5" thickBot="1" x14ac:dyDescent="0.3">
      <c r="B19" s="91" t="s">
        <v>13</v>
      </c>
      <c r="C19" s="117">
        <f>SUM(C17:C18)</f>
        <v>5</v>
      </c>
      <c r="D19" s="117">
        <f t="shared" ref="D19:N19" si="4">SUM(D17:D18)</f>
        <v>0</v>
      </c>
      <c r="E19" s="117">
        <f t="shared" si="4"/>
        <v>0</v>
      </c>
      <c r="F19" s="117">
        <f t="shared" si="4"/>
        <v>0</v>
      </c>
      <c r="G19" s="117">
        <f t="shared" si="4"/>
        <v>0</v>
      </c>
      <c r="H19" s="117">
        <f t="shared" si="4"/>
        <v>0</v>
      </c>
      <c r="I19" s="117">
        <f t="shared" si="4"/>
        <v>0</v>
      </c>
      <c r="J19" s="117">
        <f t="shared" si="4"/>
        <v>0</v>
      </c>
      <c r="K19" s="117">
        <f t="shared" si="4"/>
        <v>0</v>
      </c>
      <c r="L19" s="117">
        <f t="shared" si="4"/>
        <v>0</v>
      </c>
      <c r="M19" s="117">
        <f t="shared" si="4"/>
        <v>0</v>
      </c>
      <c r="N19" s="118">
        <f t="shared" si="4"/>
        <v>5</v>
      </c>
    </row>
    <row r="20" spans="2:19" s="85" customFormat="1" ht="16.5" thickBot="1" x14ac:dyDescent="0.3">
      <c r="B20" s="27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152"/>
      <c r="P20" s="152"/>
      <c r="Q20" s="152"/>
      <c r="R20" s="152"/>
      <c r="S20" s="152"/>
    </row>
    <row r="21" spans="2:19" x14ac:dyDescent="0.25">
      <c r="B21" s="87" t="s">
        <v>66</v>
      </c>
      <c r="C21" s="94" t="str">
        <f>C5</f>
        <v>1H 2021</v>
      </c>
      <c r="D21" s="94" t="str">
        <f t="shared" ref="D21:M21" si="5">D5</f>
        <v>2H 2021</v>
      </c>
      <c r="E21" s="94" t="str">
        <f t="shared" si="5"/>
        <v>1H 2022</v>
      </c>
      <c r="F21" s="94" t="str">
        <f t="shared" si="5"/>
        <v>2H 2022</v>
      </c>
      <c r="G21" s="94">
        <f t="shared" si="5"/>
        <v>2023</v>
      </c>
      <c r="H21" s="94">
        <f t="shared" si="5"/>
        <v>2024</v>
      </c>
      <c r="I21" s="94">
        <f t="shared" si="5"/>
        <v>2025</v>
      </c>
      <c r="J21" s="94">
        <f t="shared" si="5"/>
        <v>2026</v>
      </c>
      <c r="K21" s="94">
        <f t="shared" si="5"/>
        <v>2027</v>
      </c>
      <c r="L21" s="94">
        <f t="shared" si="5"/>
        <v>2027</v>
      </c>
      <c r="M21" s="94">
        <f t="shared" si="5"/>
        <v>2028</v>
      </c>
      <c r="N21" s="96" t="s">
        <v>14</v>
      </c>
    </row>
    <row r="22" spans="2:19" x14ac:dyDescent="0.25">
      <c r="B22" s="108" t="s">
        <v>67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  <c r="N22" s="109"/>
    </row>
    <row r="23" spans="2:19" x14ac:dyDescent="0.25">
      <c r="B23" s="108" t="s">
        <v>20</v>
      </c>
      <c r="C23" s="38">
        <v>2</v>
      </c>
      <c r="D23" s="38">
        <v>1</v>
      </c>
      <c r="E23" s="38">
        <v>2</v>
      </c>
      <c r="F23" s="38">
        <v>1</v>
      </c>
      <c r="G23" s="38">
        <v>2</v>
      </c>
      <c r="H23" s="38">
        <v>1</v>
      </c>
      <c r="I23" s="38">
        <v>1</v>
      </c>
      <c r="J23" s="38">
        <v>1</v>
      </c>
      <c r="K23" s="38">
        <v>0</v>
      </c>
      <c r="L23" s="38">
        <v>0</v>
      </c>
      <c r="M23" s="39">
        <v>0</v>
      </c>
      <c r="N23" s="109">
        <f>SUM(C23:M23)</f>
        <v>11</v>
      </c>
    </row>
    <row r="24" spans="2:19" ht="16.5" thickBot="1" x14ac:dyDescent="0.3">
      <c r="B24" s="91" t="s">
        <v>13</v>
      </c>
      <c r="C24" s="92">
        <f t="shared" ref="C24:L24" si="6">SUM(C22:C23)</f>
        <v>2</v>
      </c>
      <c r="D24" s="92">
        <f t="shared" si="6"/>
        <v>1</v>
      </c>
      <c r="E24" s="92">
        <f t="shared" si="6"/>
        <v>2</v>
      </c>
      <c r="F24" s="92">
        <f t="shared" si="6"/>
        <v>1</v>
      </c>
      <c r="G24" s="92">
        <f t="shared" si="6"/>
        <v>2</v>
      </c>
      <c r="H24" s="92">
        <f t="shared" si="6"/>
        <v>1</v>
      </c>
      <c r="I24" s="92">
        <f t="shared" si="6"/>
        <v>1</v>
      </c>
      <c r="J24" s="92">
        <f t="shared" si="6"/>
        <v>1</v>
      </c>
      <c r="K24" s="92">
        <f t="shared" si="6"/>
        <v>0</v>
      </c>
      <c r="L24" s="92">
        <f t="shared" si="6"/>
        <v>0</v>
      </c>
      <c r="M24" s="92">
        <f>SUM(M22:M23)</f>
        <v>0</v>
      </c>
      <c r="N24" s="93">
        <f t="shared" ref="N24" si="7">SUM(N17:N23)</f>
        <v>21</v>
      </c>
    </row>
    <row r="25" spans="2:19" ht="16.5" thickBot="1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2:19" x14ac:dyDescent="0.25">
      <c r="B26" s="173" t="s">
        <v>32</v>
      </c>
      <c r="C26" s="88" t="str">
        <f>C5</f>
        <v>1H 2021</v>
      </c>
      <c r="D26" s="88" t="str">
        <f t="shared" ref="D26:M26" si="8">D5</f>
        <v>2H 2021</v>
      </c>
      <c r="E26" s="88" t="str">
        <f t="shared" si="8"/>
        <v>1H 2022</v>
      </c>
      <c r="F26" s="88" t="str">
        <f t="shared" si="8"/>
        <v>2H 2022</v>
      </c>
      <c r="G26" s="88">
        <f t="shared" si="8"/>
        <v>2023</v>
      </c>
      <c r="H26" s="88">
        <f t="shared" si="8"/>
        <v>2024</v>
      </c>
      <c r="I26" s="88">
        <f t="shared" si="8"/>
        <v>2025</v>
      </c>
      <c r="J26" s="88">
        <f t="shared" si="8"/>
        <v>2026</v>
      </c>
      <c r="K26" s="88">
        <f t="shared" si="8"/>
        <v>2027</v>
      </c>
      <c r="L26" s="88">
        <f t="shared" si="8"/>
        <v>2027</v>
      </c>
      <c r="M26" s="88">
        <f t="shared" si="8"/>
        <v>2028</v>
      </c>
      <c r="N26" s="89" t="s">
        <v>14</v>
      </c>
    </row>
    <row r="27" spans="2:19" s="2" customFormat="1" ht="18.95" customHeight="1" thickBot="1" x14ac:dyDescent="0.3">
      <c r="B27" s="174"/>
      <c r="C27" s="119">
        <f>SUM(C8, C14, C19, C24)</f>
        <v>17</v>
      </c>
      <c r="D27" s="119">
        <f t="shared" ref="D27:N27" si="9">SUM(D8, D14, D19, D24)</f>
        <v>13</v>
      </c>
      <c r="E27" s="119">
        <f t="shared" si="9"/>
        <v>2</v>
      </c>
      <c r="F27" s="119">
        <f t="shared" si="9"/>
        <v>1</v>
      </c>
      <c r="G27" s="119">
        <f t="shared" si="9"/>
        <v>6</v>
      </c>
      <c r="H27" s="119">
        <f t="shared" si="9"/>
        <v>1</v>
      </c>
      <c r="I27" s="119">
        <f t="shared" si="9"/>
        <v>1</v>
      </c>
      <c r="J27" s="119">
        <f t="shared" si="9"/>
        <v>1</v>
      </c>
      <c r="K27" s="119">
        <f t="shared" si="9"/>
        <v>0</v>
      </c>
      <c r="L27" s="119">
        <f t="shared" si="9"/>
        <v>0</v>
      </c>
      <c r="M27" s="119">
        <f t="shared" si="9"/>
        <v>0</v>
      </c>
      <c r="N27" s="120">
        <f t="shared" si="9"/>
        <v>52</v>
      </c>
      <c r="P27"/>
      <c r="Q27"/>
      <c r="R27"/>
      <c r="S27"/>
    </row>
    <row r="30" spans="2:19" ht="20.100000000000001" customHeight="1" x14ac:dyDescent="0.25">
      <c r="B30" s="167" t="s">
        <v>38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P30" s="166" t="s">
        <v>106</v>
      </c>
      <c r="Q30" s="166"/>
      <c r="R30" s="166"/>
      <c r="S30" s="166"/>
    </row>
    <row r="31" spans="2:19" ht="16.5" thickBot="1" x14ac:dyDescent="0.3">
      <c r="P31" s="157" t="s">
        <v>108</v>
      </c>
      <c r="Q31" s="158"/>
      <c r="R31" s="158"/>
      <c r="S31" s="159"/>
    </row>
    <row r="32" spans="2:19" x14ac:dyDescent="0.25">
      <c r="B32" s="87" t="s">
        <v>17</v>
      </c>
      <c r="C32" s="94" t="str">
        <f>C5</f>
        <v>1H 2021</v>
      </c>
      <c r="D32" s="94" t="str">
        <f t="shared" ref="D32:M32" si="10">D5</f>
        <v>2H 2021</v>
      </c>
      <c r="E32" s="94" t="str">
        <f t="shared" si="10"/>
        <v>1H 2022</v>
      </c>
      <c r="F32" s="94" t="str">
        <f t="shared" si="10"/>
        <v>2H 2022</v>
      </c>
      <c r="G32" s="94">
        <f t="shared" si="10"/>
        <v>2023</v>
      </c>
      <c r="H32" s="94">
        <f t="shared" si="10"/>
        <v>2024</v>
      </c>
      <c r="I32" s="94">
        <f t="shared" si="10"/>
        <v>2025</v>
      </c>
      <c r="J32" s="94">
        <f t="shared" si="10"/>
        <v>2026</v>
      </c>
      <c r="K32" s="94">
        <f t="shared" si="10"/>
        <v>2027</v>
      </c>
      <c r="L32" s="94">
        <f t="shared" si="10"/>
        <v>2027</v>
      </c>
      <c r="M32" s="94">
        <f t="shared" si="10"/>
        <v>2028</v>
      </c>
      <c r="N32" s="96" t="s">
        <v>14</v>
      </c>
      <c r="P32" s="160"/>
      <c r="Q32" s="161"/>
      <c r="R32" s="161"/>
      <c r="S32" s="162"/>
    </row>
    <row r="33" spans="2:19" x14ac:dyDescent="0.25">
      <c r="B33" s="108" t="s">
        <v>11</v>
      </c>
      <c r="C33" s="38">
        <v>0</v>
      </c>
      <c r="D33" s="38"/>
      <c r="E33" s="38">
        <v>1</v>
      </c>
      <c r="F33" s="38">
        <v>1</v>
      </c>
      <c r="G33" s="38">
        <v>1</v>
      </c>
      <c r="H33" s="38">
        <v>1</v>
      </c>
      <c r="I33" s="38">
        <v>1</v>
      </c>
      <c r="J33" s="38">
        <v>1</v>
      </c>
      <c r="K33" s="38">
        <v>1</v>
      </c>
      <c r="L33" s="38">
        <v>1</v>
      </c>
      <c r="M33" s="39">
        <v>1</v>
      </c>
      <c r="N33" s="109">
        <f>SUM(C33:M33)</f>
        <v>9</v>
      </c>
      <c r="P33" s="160"/>
      <c r="Q33" s="161"/>
      <c r="R33" s="161"/>
      <c r="S33" s="162"/>
    </row>
    <row r="34" spans="2:19" x14ac:dyDescent="0.25">
      <c r="B34" s="108" t="s">
        <v>12</v>
      </c>
      <c r="C34" s="83"/>
      <c r="D34" s="83">
        <v>0</v>
      </c>
      <c r="E34" s="83">
        <v>1</v>
      </c>
      <c r="F34" s="83">
        <v>2</v>
      </c>
      <c r="G34" s="83">
        <v>2</v>
      </c>
      <c r="H34" s="83"/>
      <c r="I34" s="83"/>
      <c r="J34" s="83"/>
      <c r="K34" s="83"/>
      <c r="L34" s="83"/>
      <c r="M34" s="84"/>
      <c r="N34" s="121">
        <f>SUM(C34:M34)</f>
        <v>5</v>
      </c>
      <c r="P34" s="160"/>
      <c r="Q34" s="161"/>
      <c r="R34" s="161"/>
      <c r="S34" s="162"/>
    </row>
    <row r="35" spans="2:19" ht="16.5" thickBot="1" x14ac:dyDescent="0.3">
      <c r="B35" s="91" t="s">
        <v>13</v>
      </c>
      <c r="C35" s="122">
        <f>SUM(C33:C34)</f>
        <v>0</v>
      </c>
      <c r="D35" s="122">
        <f t="shared" ref="D35:N35" si="11">SUM(D33:D34)</f>
        <v>0</v>
      </c>
      <c r="E35" s="122">
        <f t="shared" si="11"/>
        <v>2</v>
      </c>
      <c r="F35" s="122">
        <f t="shared" si="11"/>
        <v>3</v>
      </c>
      <c r="G35" s="122">
        <f t="shared" si="11"/>
        <v>3</v>
      </c>
      <c r="H35" s="122">
        <f t="shared" si="11"/>
        <v>1</v>
      </c>
      <c r="I35" s="122">
        <f t="shared" si="11"/>
        <v>1</v>
      </c>
      <c r="J35" s="122">
        <f t="shared" si="11"/>
        <v>1</v>
      </c>
      <c r="K35" s="122">
        <f t="shared" si="11"/>
        <v>1</v>
      </c>
      <c r="L35" s="122">
        <f t="shared" si="11"/>
        <v>1</v>
      </c>
      <c r="M35" s="122">
        <f t="shared" si="11"/>
        <v>1</v>
      </c>
      <c r="N35" s="123">
        <f t="shared" si="11"/>
        <v>14</v>
      </c>
      <c r="P35" s="160"/>
      <c r="Q35" s="161"/>
      <c r="R35" s="161"/>
      <c r="S35" s="162"/>
    </row>
    <row r="36" spans="2:19" ht="16.5" thickBot="1" x14ac:dyDescent="0.3">
      <c r="B36" s="81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P36" s="160"/>
      <c r="Q36" s="161"/>
      <c r="R36" s="161"/>
      <c r="S36" s="162"/>
    </row>
    <row r="37" spans="2:19" x14ac:dyDescent="0.25">
      <c r="B37" s="87" t="s">
        <v>22</v>
      </c>
      <c r="C37" s="94" t="str">
        <f>C5</f>
        <v>1H 2021</v>
      </c>
      <c r="D37" s="94" t="str">
        <f t="shared" ref="D37:M37" si="12">D5</f>
        <v>2H 2021</v>
      </c>
      <c r="E37" s="94" t="str">
        <f t="shared" si="12"/>
        <v>1H 2022</v>
      </c>
      <c r="F37" s="94" t="str">
        <f t="shared" si="12"/>
        <v>2H 2022</v>
      </c>
      <c r="G37" s="94">
        <f t="shared" si="12"/>
        <v>2023</v>
      </c>
      <c r="H37" s="94">
        <f t="shared" si="12"/>
        <v>2024</v>
      </c>
      <c r="I37" s="94">
        <f t="shared" si="12"/>
        <v>2025</v>
      </c>
      <c r="J37" s="94">
        <f t="shared" si="12"/>
        <v>2026</v>
      </c>
      <c r="K37" s="94">
        <f t="shared" si="12"/>
        <v>2027</v>
      </c>
      <c r="L37" s="94">
        <f t="shared" si="12"/>
        <v>2027</v>
      </c>
      <c r="M37" s="94">
        <f t="shared" si="12"/>
        <v>2028</v>
      </c>
      <c r="N37" s="96" t="s">
        <v>14</v>
      </c>
      <c r="P37" s="160"/>
      <c r="Q37" s="161"/>
      <c r="R37" s="161"/>
      <c r="S37" s="162"/>
    </row>
    <row r="38" spans="2:19" x14ac:dyDescent="0.25">
      <c r="B38" s="108" t="s">
        <v>11</v>
      </c>
      <c r="C38" s="38"/>
      <c r="D38" s="38"/>
      <c r="E38" s="38">
        <v>1</v>
      </c>
      <c r="F38" s="38">
        <v>1</v>
      </c>
      <c r="G38" s="38">
        <v>1</v>
      </c>
      <c r="H38" s="38">
        <v>2</v>
      </c>
      <c r="I38" s="38">
        <v>2</v>
      </c>
      <c r="J38" s="38">
        <v>1</v>
      </c>
      <c r="K38" s="38">
        <v>1</v>
      </c>
      <c r="L38" s="38"/>
      <c r="M38" s="39"/>
      <c r="N38" s="109">
        <f>SUM(C38:M38)</f>
        <v>9</v>
      </c>
      <c r="P38" s="163"/>
      <c r="Q38" s="164"/>
      <c r="R38" s="164"/>
      <c r="S38" s="165"/>
    </row>
    <row r="39" spans="2:19" x14ac:dyDescent="0.25">
      <c r="B39" s="108" t="s">
        <v>12</v>
      </c>
      <c r="C39" s="55"/>
      <c r="D39" s="55"/>
      <c r="E39" s="55">
        <v>2</v>
      </c>
      <c r="F39" s="55"/>
      <c r="G39" s="55">
        <v>2</v>
      </c>
      <c r="H39" s="55"/>
      <c r="I39" s="55"/>
      <c r="J39" s="55"/>
      <c r="K39" s="55"/>
      <c r="L39" s="55"/>
      <c r="M39" s="55">
        <v>0</v>
      </c>
      <c r="N39" s="109">
        <f>SUM(C39:M39)</f>
        <v>4</v>
      </c>
    </row>
    <row r="40" spans="2:19" ht="16.5" thickBot="1" x14ac:dyDescent="0.3">
      <c r="B40" s="91" t="s">
        <v>13</v>
      </c>
      <c r="C40" s="92">
        <f>SUM(C38:C39)</f>
        <v>0</v>
      </c>
      <c r="D40" s="92">
        <f t="shared" ref="D40:N40" si="13">SUM(D38:D39)</f>
        <v>0</v>
      </c>
      <c r="E40" s="92">
        <f t="shared" si="13"/>
        <v>3</v>
      </c>
      <c r="F40" s="92">
        <f t="shared" si="13"/>
        <v>1</v>
      </c>
      <c r="G40" s="92">
        <f t="shared" si="13"/>
        <v>3</v>
      </c>
      <c r="H40" s="92">
        <f t="shared" si="13"/>
        <v>2</v>
      </c>
      <c r="I40" s="92">
        <f t="shared" si="13"/>
        <v>2</v>
      </c>
      <c r="J40" s="92">
        <f t="shared" si="13"/>
        <v>1</v>
      </c>
      <c r="K40" s="92">
        <f t="shared" si="13"/>
        <v>1</v>
      </c>
      <c r="L40" s="92">
        <f t="shared" si="13"/>
        <v>0</v>
      </c>
      <c r="M40" s="92">
        <f t="shared" si="13"/>
        <v>0</v>
      </c>
      <c r="N40" s="93">
        <f t="shared" si="13"/>
        <v>13</v>
      </c>
    </row>
    <row r="41" spans="2:19" ht="16.5" thickBot="1" x14ac:dyDescent="0.3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2:19" x14ac:dyDescent="0.25">
      <c r="B42" s="87" t="s">
        <v>70</v>
      </c>
      <c r="C42" s="94" t="str">
        <f>C5</f>
        <v>1H 2021</v>
      </c>
      <c r="D42" s="94" t="str">
        <f t="shared" ref="D42:M42" si="14">D5</f>
        <v>2H 2021</v>
      </c>
      <c r="E42" s="94" t="str">
        <f t="shared" si="14"/>
        <v>1H 2022</v>
      </c>
      <c r="F42" s="94" t="str">
        <f t="shared" si="14"/>
        <v>2H 2022</v>
      </c>
      <c r="G42" s="94">
        <f t="shared" si="14"/>
        <v>2023</v>
      </c>
      <c r="H42" s="94">
        <f t="shared" si="14"/>
        <v>2024</v>
      </c>
      <c r="I42" s="94">
        <f t="shared" si="14"/>
        <v>2025</v>
      </c>
      <c r="J42" s="94">
        <f t="shared" si="14"/>
        <v>2026</v>
      </c>
      <c r="K42" s="94">
        <f t="shared" si="14"/>
        <v>2027</v>
      </c>
      <c r="L42" s="94">
        <f t="shared" si="14"/>
        <v>2027</v>
      </c>
      <c r="M42" s="94">
        <f t="shared" si="14"/>
        <v>2028</v>
      </c>
      <c r="N42" s="96" t="s">
        <v>14</v>
      </c>
    </row>
    <row r="43" spans="2:19" x14ac:dyDescent="0.25">
      <c r="B43" s="108" t="s">
        <v>27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109">
        <f>SUM(C43:M43)</f>
        <v>0</v>
      </c>
    </row>
    <row r="44" spans="2:19" x14ac:dyDescent="0.25">
      <c r="B44" s="108" t="s">
        <v>16</v>
      </c>
      <c r="C44" s="38">
        <v>2</v>
      </c>
      <c r="D44" s="38">
        <v>2</v>
      </c>
      <c r="E44" s="38">
        <v>1</v>
      </c>
      <c r="F44" s="38">
        <v>1</v>
      </c>
      <c r="G44" s="38">
        <v>1</v>
      </c>
      <c r="H44" s="38">
        <v>1</v>
      </c>
      <c r="I44" s="38">
        <v>1</v>
      </c>
      <c r="J44" s="38">
        <v>1</v>
      </c>
      <c r="K44" s="38">
        <v>1</v>
      </c>
      <c r="L44" s="38">
        <v>1</v>
      </c>
      <c r="M44" s="39">
        <v>1</v>
      </c>
      <c r="N44" s="109">
        <f>SUM(C44:M44)</f>
        <v>13</v>
      </c>
    </row>
    <row r="45" spans="2:19" x14ac:dyDescent="0.25">
      <c r="B45" s="108" t="s">
        <v>73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9"/>
      <c r="N45" s="109"/>
    </row>
    <row r="46" spans="2:19" ht="16.5" thickBot="1" x14ac:dyDescent="0.3">
      <c r="B46" s="91" t="s">
        <v>13</v>
      </c>
      <c r="C46" s="117">
        <f>SUM(C43:C45)</f>
        <v>2</v>
      </c>
      <c r="D46" s="117">
        <f t="shared" ref="D46:N46" si="15">SUM(D43:D45)</f>
        <v>2</v>
      </c>
      <c r="E46" s="117">
        <f t="shared" si="15"/>
        <v>1</v>
      </c>
      <c r="F46" s="117">
        <f t="shared" si="15"/>
        <v>1</v>
      </c>
      <c r="G46" s="117">
        <f t="shared" si="15"/>
        <v>1</v>
      </c>
      <c r="H46" s="117">
        <f t="shared" si="15"/>
        <v>1</v>
      </c>
      <c r="I46" s="117">
        <f t="shared" si="15"/>
        <v>1</v>
      </c>
      <c r="J46" s="117">
        <f t="shared" si="15"/>
        <v>1</v>
      </c>
      <c r="K46" s="117">
        <f t="shared" si="15"/>
        <v>1</v>
      </c>
      <c r="L46" s="117">
        <f t="shared" si="15"/>
        <v>1</v>
      </c>
      <c r="M46" s="117">
        <f t="shared" si="15"/>
        <v>1</v>
      </c>
      <c r="N46" s="118">
        <f t="shared" si="15"/>
        <v>13</v>
      </c>
    </row>
    <row r="47" spans="2:19" ht="16.5" thickBot="1" x14ac:dyDescent="0.3">
      <c r="B47" s="27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2:19" x14ac:dyDescent="0.25">
      <c r="B48" s="87" t="s">
        <v>71</v>
      </c>
      <c r="C48" s="94" t="str">
        <f>C5</f>
        <v>1H 2021</v>
      </c>
      <c r="D48" s="94" t="str">
        <f t="shared" ref="D48:M48" si="16">D5</f>
        <v>2H 2021</v>
      </c>
      <c r="E48" s="94" t="str">
        <f t="shared" si="16"/>
        <v>1H 2022</v>
      </c>
      <c r="F48" s="94" t="str">
        <f t="shared" si="16"/>
        <v>2H 2022</v>
      </c>
      <c r="G48" s="94">
        <f t="shared" si="16"/>
        <v>2023</v>
      </c>
      <c r="H48" s="94">
        <f t="shared" si="16"/>
        <v>2024</v>
      </c>
      <c r="I48" s="94">
        <f t="shared" si="16"/>
        <v>2025</v>
      </c>
      <c r="J48" s="94">
        <f t="shared" si="16"/>
        <v>2026</v>
      </c>
      <c r="K48" s="94">
        <f t="shared" si="16"/>
        <v>2027</v>
      </c>
      <c r="L48" s="94">
        <f t="shared" si="16"/>
        <v>2027</v>
      </c>
      <c r="M48" s="94">
        <f t="shared" si="16"/>
        <v>2028</v>
      </c>
      <c r="N48" s="96" t="s">
        <v>14</v>
      </c>
    </row>
    <row r="49" spans="2:14" ht="16.5" thickBot="1" x14ac:dyDescent="0.3">
      <c r="B49" s="97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9"/>
      <c r="N49" s="100">
        <f>SUM(C49:M49)</f>
        <v>0</v>
      </c>
    </row>
    <row r="50" spans="2:14" ht="16.5" thickBot="1" x14ac:dyDescent="0.3">
      <c r="B50" s="81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2:14" x14ac:dyDescent="0.25">
      <c r="B51" s="87" t="s">
        <v>72</v>
      </c>
      <c r="C51" s="126" t="str">
        <f>C5</f>
        <v>1H 2021</v>
      </c>
      <c r="D51" s="126" t="str">
        <f t="shared" ref="D51:M51" si="17">D5</f>
        <v>2H 2021</v>
      </c>
      <c r="E51" s="126" t="str">
        <f t="shared" si="17"/>
        <v>1H 2022</v>
      </c>
      <c r="F51" s="126" t="str">
        <f t="shared" si="17"/>
        <v>2H 2022</v>
      </c>
      <c r="G51" s="126">
        <f t="shared" si="17"/>
        <v>2023</v>
      </c>
      <c r="H51" s="126">
        <f t="shared" si="17"/>
        <v>2024</v>
      </c>
      <c r="I51" s="126">
        <f t="shared" si="17"/>
        <v>2025</v>
      </c>
      <c r="J51" s="126">
        <f t="shared" si="17"/>
        <v>2026</v>
      </c>
      <c r="K51" s="126">
        <f t="shared" si="17"/>
        <v>2027</v>
      </c>
      <c r="L51" s="126">
        <f t="shared" si="17"/>
        <v>2027</v>
      </c>
      <c r="M51" s="126">
        <f t="shared" si="17"/>
        <v>2028</v>
      </c>
      <c r="N51" s="102" t="s">
        <v>14</v>
      </c>
    </row>
    <row r="52" spans="2:14" ht="16.5" thickBot="1" x14ac:dyDescent="0.3">
      <c r="B52" s="103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9"/>
      <c r="N52" s="100">
        <f>SUM(C52:M52)</f>
        <v>0</v>
      </c>
    </row>
    <row r="53" spans="2:14" ht="16.5" thickBot="1" x14ac:dyDescent="0.3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2:14" x14ac:dyDescent="0.25">
      <c r="B54" s="87" t="s">
        <v>68</v>
      </c>
      <c r="C54" s="94" t="str">
        <f>C5</f>
        <v>1H 2021</v>
      </c>
      <c r="D54" s="94" t="str">
        <f t="shared" ref="D54:M54" si="18">D5</f>
        <v>2H 2021</v>
      </c>
      <c r="E54" s="94" t="str">
        <f t="shared" si="18"/>
        <v>1H 2022</v>
      </c>
      <c r="F54" s="94" t="str">
        <f t="shared" si="18"/>
        <v>2H 2022</v>
      </c>
      <c r="G54" s="94">
        <f t="shared" si="18"/>
        <v>2023</v>
      </c>
      <c r="H54" s="94">
        <f t="shared" si="18"/>
        <v>2024</v>
      </c>
      <c r="I54" s="94">
        <f t="shared" si="18"/>
        <v>2025</v>
      </c>
      <c r="J54" s="94">
        <f t="shared" si="18"/>
        <v>2026</v>
      </c>
      <c r="K54" s="94">
        <f t="shared" si="18"/>
        <v>2027</v>
      </c>
      <c r="L54" s="94">
        <f t="shared" si="18"/>
        <v>2027</v>
      </c>
      <c r="M54" s="94">
        <f t="shared" si="18"/>
        <v>2028</v>
      </c>
      <c r="N54" s="96" t="s">
        <v>14</v>
      </c>
    </row>
    <row r="55" spans="2:14" ht="16.5" thickBot="1" x14ac:dyDescent="0.3">
      <c r="B55" s="97"/>
      <c r="C55" s="98">
        <v>5</v>
      </c>
      <c r="D55" s="98">
        <v>2</v>
      </c>
      <c r="E55" s="98">
        <v>1</v>
      </c>
      <c r="F55" s="98"/>
      <c r="G55" s="98"/>
      <c r="H55" s="98"/>
      <c r="I55" s="98"/>
      <c r="J55" s="98"/>
      <c r="K55" s="98"/>
      <c r="L55" s="98"/>
      <c r="M55" s="99"/>
      <c r="N55" s="100">
        <f>SUM(C55:M55)</f>
        <v>8</v>
      </c>
    </row>
    <row r="56" spans="2:14" ht="16.5" thickBot="1" x14ac:dyDescent="0.3">
      <c r="B56" s="81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4" x14ac:dyDescent="0.25">
      <c r="B57" s="87" t="s">
        <v>66</v>
      </c>
      <c r="C57" s="94" t="str">
        <f>C5</f>
        <v>1H 2021</v>
      </c>
      <c r="D57" s="94" t="str">
        <f t="shared" ref="D57:M57" si="19">D5</f>
        <v>2H 2021</v>
      </c>
      <c r="E57" s="94" t="str">
        <f t="shared" si="19"/>
        <v>1H 2022</v>
      </c>
      <c r="F57" s="94" t="str">
        <f t="shared" si="19"/>
        <v>2H 2022</v>
      </c>
      <c r="G57" s="94">
        <f t="shared" si="19"/>
        <v>2023</v>
      </c>
      <c r="H57" s="94">
        <f t="shared" si="19"/>
        <v>2024</v>
      </c>
      <c r="I57" s="94">
        <f t="shared" si="19"/>
        <v>2025</v>
      </c>
      <c r="J57" s="94">
        <f t="shared" si="19"/>
        <v>2026</v>
      </c>
      <c r="K57" s="94">
        <f t="shared" si="19"/>
        <v>2027</v>
      </c>
      <c r="L57" s="94">
        <f t="shared" si="19"/>
        <v>2027</v>
      </c>
      <c r="M57" s="94">
        <f t="shared" si="19"/>
        <v>2028</v>
      </c>
      <c r="N57" s="96" t="s">
        <v>14</v>
      </c>
    </row>
    <row r="58" spans="2:14" x14ac:dyDescent="0.25">
      <c r="B58" s="108" t="s">
        <v>28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9"/>
      <c r="N58" s="109"/>
    </row>
    <row r="59" spans="2:14" x14ac:dyDescent="0.25">
      <c r="B59" s="108" t="s">
        <v>20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9"/>
      <c r="N59" s="109"/>
    </row>
    <row r="60" spans="2:14" ht="16.5" thickBot="1" x14ac:dyDescent="0.3">
      <c r="B60" s="91" t="s">
        <v>13</v>
      </c>
      <c r="C60" s="92">
        <f>SUM(C58:C59)</f>
        <v>0</v>
      </c>
      <c r="D60" s="92">
        <f t="shared" ref="D60:L60" si="20">SUM(D58:D59)</f>
        <v>0</v>
      </c>
      <c r="E60" s="92">
        <f t="shared" si="20"/>
        <v>0</v>
      </c>
      <c r="F60" s="92">
        <f t="shared" si="20"/>
        <v>0</v>
      </c>
      <c r="G60" s="92">
        <f t="shared" si="20"/>
        <v>0</v>
      </c>
      <c r="H60" s="92">
        <f t="shared" si="20"/>
        <v>0</v>
      </c>
      <c r="I60" s="92">
        <f t="shared" si="20"/>
        <v>0</v>
      </c>
      <c r="J60" s="92">
        <f t="shared" si="20"/>
        <v>0</v>
      </c>
      <c r="K60" s="92">
        <f t="shared" si="20"/>
        <v>0</v>
      </c>
      <c r="L60" s="92">
        <f t="shared" si="20"/>
        <v>0</v>
      </c>
      <c r="M60" s="92">
        <f>SUM(M58:M59)</f>
        <v>0</v>
      </c>
      <c r="N60" s="93">
        <f>SUM(N55:N59)</f>
        <v>8</v>
      </c>
    </row>
    <row r="61" spans="2:14" ht="16.5" thickBot="1" x14ac:dyDescent="0.3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14" x14ac:dyDescent="0.25">
      <c r="B62" s="175" t="s">
        <v>41</v>
      </c>
      <c r="C62" s="62" t="str">
        <f>C5</f>
        <v>1H 2021</v>
      </c>
      <c r="D62" s="62" t="str">
        <f t="shared" ref="D62:L62" si="21">D5</f>
        <v>2H 2021</v>
      </c>
      <c r="E62" s="62" t="str">
        <f t="shared" si="21"/>
        <v>1H 2022</v>
      </c>
      <c r="F62" s="62" t="str">
        <f t="shared" si="21"/>
        <v>2H 2022</v>
      </c>
      <c r="G62" s="62">
        <f t="shared" si="21"/>
        <v>2023</v>
      </c>
      <c r="H62" s="62">
        <f t="shared" si="21"/>
        <v>2024</v>
      </c>
      <c r="I62" s="62">
        <f t="shared" si="21"/>
        <v>2025</v>
      </c>
      <c r="J62" s="62">
        <f t="shared" si="21"/>
        <v>2026</v>
      </c>
      <c r="K62" s="62">
        <f t="shared" si="21"/>
        <v>2027</v>
      </c>
      <c r="L62" s="62">
        <f t="shared" si="21"/>
        <v>2027</v>
      </c>
      <c r="M62" s="62">
        <f>M5</f>
        <v>2028</v>
      </c>
      <c r="N62" s="63" t="s">
        <v>14</v>
      </c>
    </row>
    <row r="63" spans="2:14" ht="16.5" thickBot="1" x14ac:dyDescent="0.3">
      <c r="B63" s="176"/>
      <c r="C63" s="64">
        <f>SUM(C35, C40,C46, C49, C52, C55, C60)</f>
        <v>7</v>
      </c>
      <c r="D63" s="64">
        <f t="shared" ref="D63:N63" si="22">SUM(D35, D40,D46, D49, D52, D55, D60)</f>
        <v>4</v>
      </c>
      <c r="E63" s="64">
        <f t="shared" si="22"/>
        <v>7</v>
      </c>
      <c r="F63" s="64">
        <f t="shared" si="22"/>
        <v>5</v>
      </c>
      <c r="G63" s="64">
        <f t="shared" si="22"/>
        <v>7</v>
      </c>
      <c r="H63" s="64">
        <f t="shared" si="22"/>
        <v>4</v>
      </c>
      <c r="I63" s="64">
        <f t="shared" si="22"/>
        <v>4</v>
      </c>
      <c r="J63" s="64">
        <f t="shared" si="22"/>
        <v>3</v>
      </c>
      <c r="K63" s="64">
        <f t="shared" si="22"/>
        <v>3</v>
      </c>
      <c r="L63" s="64">
        <f t="shared" si="22"/>
        <v>2</v>
      </c>
      <c r="M63" s="64">
        <f t="shared" si="22"/>
        <v>2</v>
      </c>
      <c r="N63" s="64">
        <f t="shared" si="22"/>
        <v>56</v>
      </c>
    </row>
    <row r="66" spans="2:19" ht="20.100000000000001" customHeight="1" x14ac:dyDescent="0.25">
      <c r="B66" s="177" t="s">
        <v>23</v>
      </c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P66" s="166" t="s">
        <v>100</v>
      </c>
      <c r="Q66" s="166"/>
      <c r="R66" s="166"/>
      <c r="S66" s="166"/>
    </row>
    <row r="67" spans="2:19" ht="15.95" customHeight="1" thickBot="1" x14ac:dyDescent="0.3">
      <c r="P67" s="157" t="s">
        <v>109</v>
      </c>
      <c r="Q67" s="158"/>
      <c r="R67" s="158"/>
      <c r="S67" s="159"/>
    </row>
    <row r="68" spans="2:19" x14ac:dyDescent="0.25">
      <c r="B68" s="34" t="s">
        <v>39</v>
      </c>
      <c r="C68" s="35" t="str">
        <f>C5</f>
        <v>1H 2021</v>
      </c>
      <c r="D68" s="35" t="str">
        <f t="shared" ref="D68:M68" si="23">D5</f>
        <v>2H 2021</v>
      </c>
      <c r="E68" s="35" t="str">
        <f t="shared" si="23"/>
        <v>1H 2022</v>
      </c>
      <c r="F68" s="35" t="str">
        <f t="shared" si="23"/>
        <v>2H 2022</v>
      </c>
      <c r="G68" s="35">
        <f t="shared" si="23"/>
        <v>2023</v>
      </c>
      <c r="H68" s="35">
        <f t="shared" si="23"/>
        <v>2024</v>
      </c>
      <c r="I68" s="35">
        <f t="shared" si="23"/>
        <v>2025</v>
      </c>
      <c r="J68" s="35">
        <f t="shared" si="23"/>
        <v>2026</v>
      </c>
      <c r="K68" s="35">
        <f t="shared" si="23"/>
        <v>2027</v>
      </c>
      <c r="L68" s="35">
        <f t="shared" si="23"/>
        <v>2027</v>
      </c>
      <c r="M68" s="35">
        <f t="shared" si="23"/>
        <v>2028</v>
      </c>
      <c r="N68" s="37" t="s">
        <v>14</v>
      </c>
      <c r="P68" s="160"/>
      <c r="Q68" s="161"/>
      <c r="R68" s="161"/>
      <c r="S68" s="162"/>
    </row>
    <row r="69" spans="2:19" x14ac:dyDescent="0.25">
      <c r="B69" s="82" t="s">
        <v>11</v>
      </c>
      <c r="C69" s="38">
        <v>0</v>
      </c>
      <c r="D69" s="38">
        <v>0</v>
      </c>
      <c r="E69" s="38">
        <v>1</v>
      </c>
      <c r="F69" s="38">
        <v>2</v>
      </c>
      <c r="G69" s="38">
        <v>2</v>
      </c>
      <c r="H69" s="38">
        <v>2</v>
      </c>
      <c r="I69" s="38">
        <v>2</v>
      </c>
      <c r="J69" s="38">
        <v>2</v>
      </c>
      <c r="K69" s="38">
        <v>2</v>
      </c>
      <c r="L69" s="38">
        <v>2</v>
      </c>
      <c r="M69" s="39">
        <v>2</v>
      </c>
      <c r="N69" s="40">
        <f>SUM(C69:M69)</f>
        <v>17</v>
      </c>
      <c r="P69" s="160"/>
      <c r="Q69" s="161"/>
      <c r="R69" s="161"/>
      <c r="S69" s="162"/>
    </row>
    <row r="70" spans="2:19" x14ac:dyDescent="0.25">
      <c r="B70" s="82" t="s">
        <v>12</v>
      </c>
      <c r="C70" s="38">
        <v>0</v>
      </c>
      <c r="D70" s="38">
        <v>2</v>
      </c>
      <c r="E70" s="38">
        <v>2</v>
      </c>
      <c r="F70" s="38">
        <v>2</v>
      </c>
      <c r="G70" s="38">
        <v>2</v>
      </c>
      <c r="H70" s="38">
        <v>3</v>
      </c>
      <c r="I70" s="38">
        <v>3</v>
      </c>
      <c r="J70" s="38">
        <v>3</v>
      </c>
      <c r="K70" s="38">
        <v>3</v>
      </c>
      <c r="L70" s="38">
        <v>3</v>
      </c>
      <c r="M70" s="39">
        <v>3</v>
      </c>
      <c r="N70" s="40">
        <f>SUM(C70:M70)</f>
        <v>26</v>
      </c>
      <c r="P70" s="160"/>
      <c r="Q70" s="161"/>
      <c r="R70" s="161"/>
      <c r="S70" s="162"/>
    </row>
    <row r="71" spans="2:19" x14ac:dyDescent="0.25">
      <c r="B71" s="82" t="s">
        <v>29</v>
      </c>
      <c r="C71" s="38"/>
      <c r="D71" s="38"/>
      <c r="E71" s="38">
        <v>1</v>
      </c>
      <c r="F71" s="38">
        <v>1</v>
      </c>
      <c r="G71" s="38">
        <v>1</v>
      </c>
      <c r="H71" s="38">
        <v>1</v>
      </c>
      <c r="I71" s="38">
        <v>1</v>
      </c>
      <c r="J71" s="38">
        <v>1</v>
      </c>
      <c r="K71" s="38">
        <v>1</v>
      </c>
      <c r="L71" s="38">
        <v>1</v>
      </c>
      <c r="M71" s="39">
        <v>1</v>
      </c>
      <c r="N71" s="40">
        <f>SUM(C71:M71)</f>
        <v>9</v>
      </c>
      <c r="P71" s="160"/>
      <c r="Q71" s="161"/>
      <c r="R71" s="161"/>
      <c r="S71" s="162"/>
    </row>
    <row r="72" spans="2:19" ht="16.5" thickBot="1" x14ac:dyDescent="0.3">
      <c r="B72" s="41" t="s">
        <v>13</v>
      </c>
      <c r="C72" s="42">
        <f>SUM(C69:C71)</f>
        <v>0</v>
      </c>
      <c r="D72" s="42">
        <f t="shared" ref="D72:N72" si="24">SUM(D69:D71)</f>
        <v>2</v>
      </c>
      <c r="E72" s="42">
        <f t="shared" si="24"/>
        <v>4</v>
      </c>
      <c r="F72" s="42">
        <f t="shared" si="24"/>
        <v>5</v>
      </c>
      <c r="G72" s="42">
        <f t="shared" si="24"/>
        <v>5</v>
      </c>
      <c r="H72" s="42">
        <f t="shared" si="24"/>
        <v>6</v>
      </c>
      <c r="I72" s="42">
        <f t="shared" si="24"/>
        <v>6</v>
      </c>
      <c r="J72" s="42">
        <f t="shared" si="24"/>
        <v>6</v>
      </c>
      <c r="K72" s="42">
        <f t="shared" si="24"/>
        <v>6</v>
      </c>
      <c r="L72" s="42">
        <f t="shared" si="24"/>
        <v>6</v>
      </c>
      <c r="M72" s="42">
        <f t="shared" si="24"/>
        <v>6</v>
      </c>
      <c r="N72" s="43">
        <f t="shared" si="24"/>
        <v>52</v>
      </c>
      <c r="P72" s="160"/>
      <c r="Q72" s="161"/>
      <c r="R72" s="161"/>
      <c r="S72" s="162"/>
    </row>
    <row r="73" spans="2:19" ht="16.5" thickBot="1" x14ac:dyDescent="0.3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P73" s="160"/>
      <c r="Q73" s="161"/>
      <c r="R73" s="161"/>
      <c r="S73" s="162"/>
    </row>
    <row r="74" spans="2:19" x14ac:dyDescent="0.25">
      <c r="B74" s="34" t="s">
        <v>40</v>
      </c>
      <c r="C74" s="35" t="str">
        <f>C5</f>
        <v>1H 2021</v>
      </c>
      <c r="D74" s="35" t="str">
        <f t="shared" ref="D74:M74" si="25">D5</f>
        <v>2H 2021</v>
      </c>
      <c r="E74" s="35" t="str">
        <f t="shared" si="25"/>
        <v>1H 2022</v>
      </c>
      <c r="F74" s="35" t="str">
        <f t="shared" si="25"/>
        <v>2H 2022</v>
      </c>
      <c r="G74" s="35">
        <f t="shared" si="25"/>
        <v>2023</v>
      </c>
      <c r="H74" s="35">
        <f t="shared" si="25"/>
        <v>2024</v>
      </c>
      <c r="I74" s="35">
        <f t="shared" si="25"/>
        <v>2025</v>
      </c>
      <c r="J74" s="35">
        <f t="shared" si="25"/>
        <v>2026</v>
      </c>
      <c r="K74" s="35">
        <f t="shared" si="25"/>
        <v>2027</v>
      </c>
      <c r="L74" s="35">
        <f t="shared" si="25"/>
        <v>2027</v>
      </c>
      <c r="M74" s="35">
        <f t="shared" si="25"/>
        <v>2028</v>
      </c>
      <c r="N74" s="37" t="s">
        <v>14</v>
      </c>
      <c r="P74" s="163"/>
      <c r="Q74" s="164"/>
      <c r="R74" s="164"/>
      <c r="S74" s="165"/>
    </row>
    <row r="75" spans="2:19" x14ac:dyDescent="0.25">
      <c r="B75" s="82" t="s">
        <v>27</v>
      </c>
      <c r="C75" s="38">
        <v>0</v>
      </c>
      <c r="D75" s="38">
        <v>0</v>
      </c>
      <c r="E75" s="38">
        <v>1</v>
      </c>
      <c r="F75" s="38">
        <v>2</v>
      </c>
      <c r="G75" s="38">
        <v>2</v>
      </c>
      <c r="H75" s="38">
        <v>2</v>
      </c>
      <c r="I75" s="38">
        <v>2</v>
      </c>
      <c r="J75" s="38">
        <v>2</v>
      </c>
      <c r="K75" s="38">
        <v>2</v>
      </c>
      <c r="L75" s="38">
        <v>2</v>
      </c>
      <c r="M75" s="38">
        <v>2</v>
      </c>
      <c r="N75" s="40">
        <f>SUM(C75:M75)</f>
        <v>17</v>
      </c>
    </row>
    <row r="76" spans="2:19" x14ac:dyDescent="0.25">
      <c r="B76" s="82" t="s">
        <v>16</v>
      </c>
      <c r="C76" s="38"/>
      <c r="D76" s="38"/>
      <c r="E76" s="38">
        <v>1</v>
      </c>
      <c r="F76" s="38">
        <v>2</v>
      </c>
      <c r="G76" s="38">
        <v>1</v>
      </c>
      <c r="H76" s="38">
        <v>3</v>
      </c>
      <c r="I76" s="38">
        <v>3</v>
      </c>
      <c r="J76" s="38">
        <v>2</v>
      </c>
      <c r="K76" s="38">
        <v>2</v>
      </c>
      <c r="L76" s="38">
        <v>1</v>
      </c>
      <c r="M76" s="38">
        <v>1</v>
      </c>
      <c r="N76" s="40"/>
    </row>
    <row r="77" spans="2:19" x14ac:dyDescent="0.25">
      <c r="B77" s="82" t="s">
        <v>17</v>
      </c>
      <c r="C77" s="38">
        <f>SUM(C75:C76)</f>
        <v>0</v>
      </c>
      <c r="D77" s="38">
        <v>0</v>
      </c>
      <c r="E77" s="38"/>
      <c r="F77" s="38"/>
      <c r="G77" s="38">
        <v>2</v>
      </c>
      <c r="H77" s="38"/>
      <c r="I77" s="38"/>
      <c r="J77" s="38"/>
      <c r="K77" s="38"/>
      <c r="L77" s="38"/>
      <c r="M77" s="39"/>
      <c r="N77" s="40">
        <f>SUM(C77:M77)</f>
        <v>2</v>
      </c>
    </row>
    <row r="78" spans="2:19" ht="16.5" thickBot="1" x14ac:dyDescent="0.3">
      <c r="B78" s="41" t="s">
        <v>13</v>
      </c>
      <c r="C78" s="42">
        <f>SUM(C75:C77)</f>
        <v>0</v>
      </c>
      <c r="D78" s="42">
        <f>SUM(D75:D77)</f>
        <v>0</v>
      </c>
      <c r="E78" s="42">
        <f t="shared" ref="E78:M78" si="26">SUM(E75:E77)</f>
        <v>2</v>
      </c>
      <c r="F78" s="42">
        <f t="shared" si="26"/>
        <v>4</v>
      </c>
      <c r="G78" s="42">
        <f t="shared" si="26"/>
        <v>5</v>
      </c>
      <c r="H78" s="42">
        <f t="shared" si="26"/>
        <v>5</v>
      </c>
      <c r="I78" s="42">
        <f t="shared" si="26"/>
        <v>5</v>
      </c>
      <c r="J78" s="42">
        <f t="shared" si="26"/>
        <v>4</v>
      </c>
      <c r="K78" s="42">
        <f t="shared" si="26"/>
        <v>4</v>
      </c>
      <c r="L78" s="42">
        <f t="shared" si="26"/>
        <v>3</v>
      </c>
      <c r="M78" s="42">
        <f t="shared" si="26"/>
        <v>3</v>
      </c>
      <c r="N78" s="43">
        <f>SUM(N75:N77)</f>
        <v>19</v>
      </c>
    </row>
    <row r="79" spans="2:19" ht="16.5" thickBot="1" x14ac:dyDescent="0.3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2:19" x14ac:dyDescent="0.25">
      <c r="B80" s="34" t="s">
        <v>30</v>
      </c>
      <c r="C80" s="35" t="str">
        <f>C5</f>
        <v>1H 2021</v>
      </c>
      <c r="D80" s="35" t="str">
        <f t="shared" ref="D80:M80" si="27">D5</f>
        <v>2H 2021</v>
      </c>
      <c r="E80" s="35" t="str">
        <f t="shared" si="27"/>
        <v>1H 2022</v>
      </c>
      <c r="F80" s="35" t="str">
        <f t="shared" si="27"/>
        <v>2H 2022</v>
      </c>
      <c r="G80" s="35">
        <f t="shared" si="27"/>
        <v>2023</v>
      </c>
      <c r="H80" s="35">
        <f t="shared" si="27"/>
        <v>2024</v>
      </c>
      <c r="I80" s="35">
        <f t="shared" si="27"/>
        <v>2025</v>
      </c>
      <c r="J80" s="35">
        <f t="shared" si="27"/>
        <v>2026</v>
      </c>
      <c r="K80" s="35">
        <f t="shared" si="27"/>
        <v>2027</v>
      </c>
      <c r="L80" s="35">
        <f t="shared" si="27"/>
        <v>2027</v>
      </c>
      <c r="M80" s="35">
        <f t="shared" si="27"/>
        <v>2028</v>
      </c>
      <c r="N80" s="37" t="s">
        <v>14</v>
      </c>
    </row>
    <row r="81" spans="2:14" x14ac:dyDescent="0.25">
      <c r="B81" s="82" t="s">
        <v>19</v>
      </c>
      <c r="C81" s="38">
        <v>0</v>
      </c>
      <c r="D81" s="38"/>
      <c r="E81" s="38">
        <v>2</v>
      </c>
      <c r="F81" s="38">
        <v>2</v>
      </c>
      <c r="G81" s="38"/>
      <c r="H81" s="38"/>
      <c r="I81" s="38">
        <v>2</v>
      </c>
      <c r="J81" s="38">
        <v>2</v>
      </c>
      <c r="K81" s="38"/>
      <c r="L81" s="38"/>
      <c r="M81" s="39"/>
      <c r="N81" s="40">
        <f>SUM(C81:M81)</f>
        <v>8</v>
      </c>
    </row>
    <row r="82" spans="2:14" x14ac:dyDescent="0.25">
      <c r="B82" s="82" t="s">
        <v>20</v>
      </c>
      <c r="C82" s="38"/>
      <c r="D82" s="38">
        <v>0</v>
      </c>
      <c r="E82" s="38"/>
      <c r="F82" s="38"/>
      <c r="G82" s="38">
        <v>2</v>
      </c>
      <c r="H82" s="38"/>
      <c r="I82" s="38"/>
      <c r="J82" s="38"/>
      <c r="K82" s="38"/>
      <c r="L82" s="38"/>
      <c r="M82" s="39"/>
      <c r="N82" s="40">
        <f>SUM(C82:M82)</f>
        <v>2</v>
      </c>
    </row>
    <row r="83" spans="2:14" x14ac:dyDescent="0.25">
      <c r="B83" s="82" t="s">
        <v>21</v>
      </c>
      <c r="C83" s="38"/>
      <c r="D83" s="38"/>
      <c r="E83" s="38"/>
      <c r="F83" s="38">
        <v>2</v>
      </c>
      <c r="G83" s="38"/>
      <c r="H83" s="38">
        <v>2</v>
      </c>
      <c r="I83" s="38"/>
      <c r="J83" s="38"/>
      <c r="K83" s="38"/>
      <c r="L83" s="38"/>
      <c r="M83" s="39"/>
      <c r="N83" s="40">
        <f>SUM(C83:M83)</f>
        <v>4</v>
      </c>
    </row>
    <row r="84" spans="2:14" ht="16.5" thickBot="1" x14ac:dyDescent="0.3">
      <c r="B84" s="41" t="s">
        <v>13</v>
      </c>
      <c r="C84" s="42">
        <f>SUM(C81:C83)</f>
        <v>0</v>
      </c>
      <c r="D84" s="42">
        <f t="shared" ref="D84:N84" si="28">SUM(D81:D83)</f>
        <v>0</v>
      </c>
      <c r="E84" s="42">
        <f t="shared" si="28"/>
        <v>2</v>
      </c>
      <c r="F84" s="42">
        <f t="shared" si="28"/>
        <v>4</v>
      </c>
      <c r="G84" s="42">
        <f t="shared" si="28"/>
        <v>2</v>
      </c>
      <c r="H84" s="42">
        <f t="shared" si="28"/>
        <v>2</v>
      </c>
      <c r="I84" s="42">
        <f t="shared" si="28"/>
        <v>2</v>
      </c>
      <c r="J84" s="42">
        <f t="shared" si="28"/>
        <v>2</v>
      </c>
      <c r="K84" s="42">
        <f t="shared" si="28"/>
        <v>0</v>
      </c>
      <c r="L84" s="42">
        <f t="shared" si="28"/>
        <v>0</v>
      </c>
      <c r="M84" s="42">
        <f t="shared" si="28"/>
        <v>0</v>
      </c>
      <c r="N84" s="43">
        <f t="shared" si="28"/>
        <v>14</v>
      </c>
    </row>
    <row r="85" spans="2:14" ht="16.5" thickBot="1" x14ac:dyDescent="0.3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2:14" x14ac:dyDescent="0.25">
      <c r="B86" s="34" t="s">
        <v>31</v>
      </c>
      <c r="C86" s="35" t="str">
        <f>C5</f>
        <v>1H 2021</v>
      </c>
      <c r="D86" s="35" t="str">
        <f t="shared" ref="D86:M86" si="29">D5</f>
        <v>2H 2021</v>
      </c>
      <c r="E86" s="35" t="str">
        <f t="shared" si="29"/>
        <v>1H 2022</v>
      </c>
      <c r="F86" s="35" t="str">
        <f t="shared" si="29"/>
        <v>2H 2022</v>
      </c>
      <c r="G86" s="35">
        <f t="shared" si="29"/>
        <v>2023</v>
      </c>
      <c r="H86" s="35">
        <f t="shared" si="29"/>
        <v>2024</v>
      </c>
      <c r="I86" s="35">
        <f t="shared" si="29"/>
        <v>2025</v>
      </c>
      <c r="J86" s="35">
        <f t="shared" si="29"/>
        <v>2026</v>
      </c>
      <c r="K86" s="35">
        <f t="shared" si="29"/>
        <v>2027</v>
      </c>
      <c r="L86" s="35">
        <f t="shared" si="29"/>
        <v>2027</v>
      </c>
      <c r="M86" s="35">
        <f t="shared" si="29"/>
        <v>2028</v>
      </c>
      <c r="N86" s="37" t="s">
        <v>14</v>
      </c>
    </row>
    <row r="87" spans="2:14" x14ac:dyDescent="0.25">
      <c r="B87" s="82" t="s">
        <v>76</v>
      </c>
      <c r="C87" s="38">
        <v>0</v>
      </c>
      <c r="D87" s="38">
        <v>0</v>
      </c>
      <c r="E87" s="38">
        <v>2</v>
      </c>
      <c r="F87" s="38">
        <v>3</v>
      </c>
      <c r="G87" s="38">
        <v>4</v>
      </c>
      <c r="H87" s="38">
        <v>5</v>
      </c>
      <c r="I87" s="38">
        <v>5</v>
      </c>
      <c r="J87" s="38">
        <v>6</v>
      </c>
      <c r="K87" s="38">
        <v>6</v>
      </c>
      <c r="L87" s="38">
        <v>6</v>
      </c>
      <c r="M87" s="39">
        <v>6</v>
      </c>
      <c r="N87" s="40">
        <f>SUM(C87:M87)</f>
        <v>43</v>
      </c>
    </row>
    <row r="88" spans="2:14" x14ac:dyDescent="0.25">
      <c r="B88" s="82" t="s">
        <v>74</v>
      </c>
      <c r="C88" s="38"/>
      <c r="D88" s="38">
        <v>1</v>
      </c>
      <c r="E88" s="38">
        <v>1</v>
      </c>
      <c r="F88" s="38"/>
      <c r="G88" s="38">
        <v>2</v>
      </c>
      <c r="H88" s="38">
        <v>2</v>
      </c>
      <c r="I88" s="38">
        <v>2</v>
      </c>
      <c r="J88" s="38">
        <v>2</v>
      </c>
      <c r="K88" s="38">
        <v>2</v>
      </c>
      <c r="L88" s="38">
        <v>2</v>
      </c>
      <c r="M88" s="39">
        <v>2</v>
      </c>
      <c r="N88" s="40">
        <f>SUM(C88:M88)</f>
        <v>16</v>
      </c>
    </row>
    <row r="89" spans="2:14" ht="16.5" thickBot="1" x14ac:dyDescent="0.3">
      <c r="B89" s="41" t="s">
        <v>13</v>
      </c>
      <c r="C89" s="42">
        <f>SUM(C87:C88)</f>
        <v>0</v>
      </c>
      <c r="D89" s="42">
        <f t="shared" ref="D89:N89" si="30">SUM(D87:D88)</f>
        <v>1</v>
      </c>
      <c r="E89" s="42">
        <f t="shared" si="30"/>
        <v>3</v>
      </c>
      <c r="F89" s="42">
        <f t="shared" si="30"/>
        <v>3</v>
      </c>
      <c r="G89" s="42">
        <f t="shared" si="30"/>
        <v>6</v>
      </c>
      <c r="H89" s="42">
        <f t="shared" si="30"/>
        <v>7</v>
      </c>
      <c r="I89" s="42">
        <f t="shared" si="30"/>
        <v>7</v>
      </c>
      <c r="J89" s="42">
        <f t="shared" si="30"/>
        <v>8</v>
      </c>
      <c r="K89" s="42">
        <f t="shared" si="30"/>
        <v>8</v>
      </c>
      <c r="L89" s="42">
        <f t="shared" si="30"/>
        <v>8</v>
      </c>
      <c r="M89" s="42">
        <f t="shared" si="30"/>
        <v>8</v>
      </c>
      <c r="N89" s="43">
        <f t="shared" si="30"/>
        <v>59</v>
      </c>
    </row>
    <row r="90" spans="2:14" ht="16.5" thickBot="1" x14ac:dyDescent="0.3">
      <c r="B90" s="50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2:14" x14ac:dyDescent="0.25">
      <c r="B91" s="171" t="s">
        <v>33</v>
      </c>
      <c r="C91" s="94" t="str">
        <f>C5</f>
        <v>1H 2021</v>
      </c>
      <c r="D91" s="94" t="str">
        <f t="shared" ref="D91:M91" si="31">D5</f>
        <v>2H 2021</v>
      </c>
      <c r="E91" s="94" t="str">
        <f t="shared" si="31"/>
        <v>1H 2022</v>
      </c>
      <c r="F91" s="94" t="str">
        <f t="shared" si="31"/>
        <v>2H 2022</v>
      </c>
      <c r="G91" s="94">
        <f t="shared" si="31"/>
        <v>2023</v>
      </c>
      <c r="H91" s="94">
        <f t="shared" si="31"/>
        <v>2024</v>
      </c>
      <c r="I91" s="94">
        <f t="shared" si="31"/>
        <v>2025</v>
      </c>
      <c r="J91" s="94">
        <f t="shared" si="31"/>
        <v>2026</v>
      </c>
      <c r="K91" s="94">
        <f t="shared" si="31"/>
        <v>2027</v>
      </c>
      <c r="L91" s="94">
        <f t="shared" si="31"/>
        <v>2027</v>
      </c>
      <c r="M91" s="94">
        <f t="shared" si="31"/>
        <v>2028</v>
      </c>
      <c r="N91" s="96" t="s">
        <v>14</v>
      </c>
    </row>
    <row r="92" spans="2:14" ht="16.5" thickBot="1" x14ac:dyDescent="0.3">
      <c r="B92" s="172"/>
      <c r="C92" s="127">
        <f xml:space="preserve"> SUM(C72, C78, C84, C89)</f>
        <v>0</v>
      </c>
      <c r="D92" s="127">
        <f t="shared" ref="D92:M92" si="32" xml:space="preserve"> SUM(D72, D78, D84, D89)</f>
        <v>3</v>
      </c>
      <c r="E92" s="127">
        <f t="shared" si="32"/>
        <v>11</v>
      </c>
      <c r="F92" s="127">
        <f t="shared" si="32"/>
        <v>16</v>
      </c>
      <c r="G92" s="127">
        <f t="shared" si="32"/>
        <v>18</v>
      </c>
      <c r="H92" s="127">
        <f t="shared" si="32"/>
        <v>20</v>
      </c>
      <c r="I92" s="127">
        <f t="shared" si="32"/>
        <v>20</v>
      </c>
      <c r="J92" s="127">
        <f t="shared" si="32"/>
        <v>20</v>
      </c>
      <c r="K92" s="127">
        <f t="shared" si="32"/>
        <v>18</v>
      </c>
      <c r="L92" s="127">
        <f t="shared" si="32"/>
        <v>17</v>
      </c>
      <c r="M92" s="127">
        <f t="shared" si="32"/>
        <v>17</v>
      </c>
      <c r="N92" s="127">
        <f xml:space="preserve"> SUM(N72, N78, N84, N89)</f>
        <v>144</v>
      </c>
    </row>
  </sheetData>
  <mergeCells count="14">
    <mergeCell ref="P67:S74"/>
    <mergeCell ref="B91:B92"/>
    <mergeCell ref="B1:N1"/>
    <mergeCell ref="B26:B27"/>
    <mergeCell ref="B3:N3"/>
    <mergeCell ref="B30:N30"/>
    <mergeCell ref="B62:B63"/>
    <mergeCell ref="B66:N66"/>
    <mergeCell ref="O1:S1"/>
    <mergeCell ref="P3:S3"/>
    <mergeCell ref="P66:S66"/>
    <mergeCell ref="P30:S30"/>
    <mergeCell ref="P4:S11"/>
    <mergeCell ref="P31:S38"/>
  </mergeCells>
  <pageMargins left="0.7" right="0.7" top="0.75" bottom="0.75" header="0.3" footer="0.3"/>
  <pageSetup paperSize="9" orientation="portrait" r:id="rId1"/>
  <ignoredErrors>
    <ignoredError sqref="D14:F14 G14:K14 C8 D8:N8 M14 C19 D19:N19 M24:N24 C24:L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2"/>
  <sheetViews>
    <sheetView showGridLines="0" workbookViewId="0"/>
  </sheetViews>
  <sheetFormatPr defaultColWidth="10.625" defaultRowHeight="15.75" x14ac:dyDescent="0.25"/>
  <cols>
    <col min="1" max="1" width="4.625" customWidth="1"/>
    <col min="2" max="2" width="33.875" customWidth="1"/>
    <col min="15" max="15" width="4.625" customWidth="1"/>
  </cols>
  <sheetData>
    <row r="1" spans="2:19" ht="69.95" customHeight="1" x14ac:dyDescent="0.25">
      <c r="B1" s="170" t="str">
        <f ca="1">LEFT(RIGHT(CELL("filename",D3),LEN(CELL("filename",D3))-FIND("]",CELL("filename",D3))),20)</f>
        <v>3.2 Vaihtoehto B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2:19" s="152" customFormat="1" ht="20.100000000000001" customHeight="1" x14ac:dyDescent="0.25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2:19" ht="20.100000000000001" customHeight="1" x14ac:dyDescent="0.25">
      <c r="B3" s="167" t="s">
        <v>102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166" t="s">
        <v>105</v>
      </c>
      <c r="Q3" s="166"/>
      <c r="R3" s="166"/>
      <c r="S3" s="166"/>
    </row>
    <row r="4" spans="2:19" ht="15.95" customHeight="1" thickBot="1" x14ac:dyDescent="0.3">
      <c r="P4" s="157" t="s">
        <v>110</v>
      </c>
      <c r="Q4" s="158"/>
      <c r="R4" s="158"/>
      <c r="S4" s="159"/>
    </row>
    <row r="5" spans="2:19" x14ac:dyDescent="0.25">
      <c r="B5" s="34" t="s">
        <v>62</v>
      </c>
      <c r="C5" s="35" t="str">
        <f>'4. Parametrit'!C19</f>
        <v>1H 2021</v>
      </c>
      <c r="D5" s="35" t="str">
        <f>'4. Parametrit'!C20</f>
        <v>2H 2021</v>
      </c>
      <c r="E5" s="35" t="str">
        <f>'4. Parametrit'!C21</f>
        <v>1H 2022</v>
      </c>
      <c r="F5" s="35" t="str">
        <f>'4. Parametrit'!C22</f>
        <v>2H 2022</v>
      </c>
      <c r="G5" s="35">
        <f>'4. Parametrit'!C23</f>
        <v>2023</v>
      </c>
      <c r="H5" s="35">
        <f>'4. Parametrit'!C24</f>
        <v>2024</v>
      </c>
      <c r="I5" s="35">
        <f>'4. Parametrit'!C25</f>
        <v>2025</v>
      </c>
      <c r="J5" s="35">
        <f>'4. Parametrit'!C26</f>
        <v>2026</v>
      </c>
      <c r="K5" s="35">
        <f>'4. Parametrit'!C27</f>
        <v>2027</v>
      </c>
      <c r="L5" s="35">
        <v>2027</v>
      </c>
      <c r="M5" s="36">
        <v>2028</v>
      </c>
      <c r="N5" s="37" t="s">
        <v>14</v>
      </c>
      <c r="P5" s="160"/>
      <c r="Q5" s="161"/>
      <c r="R5" s="161"/>
      <c r="S5" s="162"/>
    </row>
    <row r="6" spans="2:19" x14ac:dyDescent="0.25">
      <c r="B6" s="82" t="s">
        <v>11</v>
      </c>
      <c r="C6" s="38">
        <v>1</v>
      </c>
      <c r="D6" s="38">
        <v>1</v>
      </c>
      <c r="E6" s="38">
        <v>1</v>
      </c>
      <c r="F6" s="38">
        <v>1</v>
      </c>
      <c r="G6" s="38">
        <v>1</v>
      </c>
      <c r="H6" s="38">
        <v>1</v>
      </c>
      <c r="I6" s="38">
        <v>1</v>
      </c>
      <c r="J6" s="38">
        <v>1</v>
      </c>
      <c r="K6" s="38">
        <v>2</v>
      </c>
      <c r="L6" s="38">
        <v>3</v>
      </c>
      <c r="M6" s="38">
        <v>4</v>
      </c>
      <c r="N6" s="40">
        <f>SUM(C6:M6)</f>
        <v>17</v>
      </c>
      <c r="P6" s="160"/>
      <c r="Q6" s="161"/>
      <c r="R6" s="161"/>
      <c r="S6" s="162"/>
    </row>
    <row r="7" spans="2:19" x14ac:dyDescent="0.25">
      <c r="B7" s="82" t="s">
        <v>12</v>
      </c>
      <c r="C7" s="38">
        <v>6</v>
      </c>
      <c r="D7" s="38">
        <v>6</v>
      </c>
      <c r="E7" s="38">
        <v>5</v>
      </c>
      <c r="F7" s="38">
        <v>4</v>
      </c>
      <c r="G7" s="38">
        <v>2</v>
      </c>
      <c r="H7" s="38">
        <v>1</v>
      </c>
      <c r="I7" s="38"/>
      <c r="J7" s="38"/>
      <c r="K7" s="38"/>
      <c r="L7" s="38"/>
      <c r="M7" s="38"/>
      <c r="N7" s="40">
        <f>SUM(C7:M7)</f>
        <v>24</v>
      </c>
      <c r="P7" s="160"/>
      <c r="Q7" s="161"/>
      <c r="R7" s="161"/>
      <c r="S7" s="162"/>
    </row>
    <row r="8" spans="2:19" ht="16.5" thickBot="1" x14ac:dyDescent="0.3">
      <c r="B8" s="41" t="s">
        <v>13</v>
      </c>
      <c r="C8" s="42">
        <f t="shared" ref="C8:N8" si="0">SUM(C6:C7)</f>
        <v>7</v>
      </c>
      <c r="D8" s="42">
        <f t="shared" si="0"/>
        <v>7</v>
      </c>
      <c r="E8" s="42">
        <f t="shared" si="0"/>
        <v>6</v>
      </c>
      <c r="F8" s="42">
        <f t="shared" si="0"/>
        <v>5</v>
      </c>
      <c r="G8" s="42">
        <f t="shared" si="0"/>
        <v>3</v>
      </c>
      <c r="H8" s="42">
        <f t="shared" si="0"/>
        <v>2</v>
      </c>
      <c r="I8" s="42">
        <f t="shared" si="0"/>
        <v>1</v>
      </c>
      <c r="J8" s="42">
        <f>SUM(J6:J7)</f>
        <v>1</v>
      </c>
      <c r="K8" s="42">
        <f t="shared" ref="K8:M8" si="1">SUM(K6:K7)</f>
        <v>2</v>
      </c>
      <c r="L8" s="42">
        <f t="shared" si="1"/>
        <v>3</v>
      </c>
      <c r="M8" s="42">
        <f t="shared" si="1"/>
        <v>4</v>
      </c>
      <c r="N8" s="43">
        <f t="shared" si="0"/>
        <v>41</v>
      </c>
      <c r="P8" s="160"/>
      <c r="Q8" s="161"/>
      <c r="R8" s="161"/>
      <c r="S8" s="162"/>
    </row>
    <row r="9" spans="2:19" ht="16.5" thickBot="1" x14ac:dyDescent="0.3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P9" s="160"/>
      <c r="Q9" s="161"/>
      <c r="R9" s="161"/>
      <c r="S9" s="162"/>
    </row>
    <row r="10" spans="2:19" x14ac:dyDescent="0.25">
      <c r="B10" s="52" t="s">
        <v>64</v>
      </c>
      <c r="C10" s="45" t="str">
        <f>C5</f>
        <v>1H 2021</v>
      </c>
      <c r="D10" s="45" t="str">
        <f t="shared" ref="D10:M10" si="2">D5</f>
        <v>2H 2021</v>
      </c>
      <c r="E10" s="45" t="str">
        <f t="shared" si="2"/>
        <v>1H 2022</v>
      </c>
      <c r="F10" s="45" t="str">
        <f t="shared" si="2"/>
        <v>2H 2022</v>
      </c>
      <c r="G10" s="45">
        <f t="shared" si="2"/>
        <v>2023</v>
      </c>
      <c r="H10" s="45">
        <f t="shared" si="2"/>
        <v>2024</v>
      </c>
      <c r="I10" s="45">
        <f t="shared" si="2"/>
        <v>2025</v>
      </c>
      <c r="J10" s="45">
        <f t="shared" si="2"/>
        <v>2026</v>
      </c>
      <c r="K10" s="45">
        <f t="shared" si="2"/>
        <v>2027</v>
      </c>
      <c r="L10" s="45">
        <f t="shared" si="2"/>
        <v>2027</v>
      </c>
      <c r="M10" s="45">
        <f t="shared" si="2"/>
        <v>2028</v>
      </c>
      <c r="N10" s="46" t="s">
        <v>14</v>
      </c>
      <c r="P10" s="160"/>
      <c r="Q10" s="161"/>
      <c r="R10" s="161"/>
      <c r="S10" s="162"/>
    </row>
    <row r="11" spans="2:19" x14ac:dyDescent="0.25">
      <c r="B11" s="124" t="s">
        <v>27</v>
      </c>
      <c r="C11" s="38">
        <v>5</v>
      </c>
      <c r="D11" s="38">
        <v>2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60"/>
      <c r="P11" s="163"/>
      <c r="Q11" s="164"/>
      <c r="R11" s="164"/>
      <c r="S11" s="165"/>
    </row>
    <row r="12" spans="2:19" x14ac:dyDescent="0.25">
      <c r="B12" s="124" t="s">
        <v>16</v>
      </c>
      <c r="C12" s="38">
        <v>5</v>
      </c>
      <c r="D12" s="38"/>
      <c r="E12" s="38"/>
      <c r="F12" s="38"/>
      <c r="G12" s="38"/>
      <c r="H12" s="38"/>
      <c r="I12" s="38"/>
      <c r="J12" s="38"/>
      <c r="K12" s="38"/>
      <c r="L12" s="38"/>
      <c r="M12" s="39"/>
      <c r="N12" s="54">
        <f>SUM(C12:M12)</f>
        <v>5</v>
      </c>
      <c r="P12" s="152"/>
      <c r="Q12" s="152"/>
      <c r="R12" s="152"/>
      <c r="S12" s="152"/>
    </row>
    <row r="13" spans="2:19" x14ac:dyDescent="0.25">
      <c r="B13" s="124" t="s">
        <v>63</v>
      </c>
      <c r="C13" s="38"/>
      <c r="D13" s="38">
        <v>6</v>
      </c>
      <c r="E13" s="38"/>
      <c r="F13" s="38"/>
      <c r="G13" s="38">
        <v>2</v>
      </c>
      <c r="H13" s="38"/>
      <c r="I13" s="38"/>
      <c r="J13" s="38"/>
      <c r="K13" s="38"/>
      <c r="L13" s="38"/>
      <c r="M13" s="39"/>
      <c r="N13" s="54">
        <f>SUM(C13:M13)</f>
        <v>8</v>
      </c>
    </row>
    <row r="14" spans="2:19" ht="16.5" thickBot="1" x14ac:dyDescent="0.3">
      <c r="B14" s="56" t="s">
        <v>13</v>
      </c>
      <c r="C14" s="57">
        <f>SUM(C11:C13)</f>
        <v>10</v>
      </c>
      <c r="D14" s="57">
        <f>SUM(D11:D13)</f>
        <v>8</v>
      </c>
      <c r="E14" s="57">
        <f>SUM(E11:E13)</f>
        <v>0</v>
      </c>
      <c r="F14" s="57">
        <f>SUM(F11:F13)</f>
        <v>0</v>
      </c>
      <c r="G14" s="57">
        <f t="shared" ref="G14:M14" si="3">SUM(G11:G13)</f>
        <v>2</v>
      </c>
      <c r="H14" s="57">
        <f t="shared" si="3"/>
        <v>0</v>
      </c>
      <c r="I14" s="57">
        <f t="shared" si="3"/>
        <v>0</v>
      </c>
      <c r="J14" s="57">
        <f t="shared" si="3"/>
        <v>0</v>
      </c>
      <c r="K14" s="57">
        <f t="shared" si="3"/>
        <v>0</v>
      </c>
      <c r="L14" s="57">
        <f>SUM(L11:L13)</f>
        <v>0</v>
      </c>
      <c r="M14" s="57">
        <f t="shared" si="3"/>
        <v>0</v>
      </c>
      <c r="N14" s="61">
        <f>SUM(N11:N13)</f>
        <v>13</v>
      </c>
      <c r="P14" s="152"/>
      <c r="Q14" s="152"/>
      <c r="R14" s="152"/>
      <c r="S14" s="152"/>
    </row>
    <row r="15" spans="2:19" ht="16.5" thickBot="1" x14ac:dyDescent="0.3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2:19" x14ac:dyDescent="0.25">
      <c r="B16" s="87" t="s">
        <v>65</v>
      </c>
      <c r="C16" s="95" t="str">
        <f t="shared" ref="C16:L16" si="4">C5</f>
        <v>1H 2021</v>
      </c>
      <c r="D16" s="95" t="str">
        <f t="shared" si="4"/>
        <v>2H 2021</v>
      </c>
      <c r="E16" s="95" t="str">
        <f t="shared" si="4"/>
        <v>1H 2022</v>
      </c>
      <c r="F16" s="95" t="str">
        <f t="shared" si="4"/>
        <v>2H 2022</v>
      </c>
      <c r="G16" s="95">
        <f t="shared" si="4"/>
        <v>2023</v>
      </c>
      <c r="H16" s="95">
        <f t="shared" si="4"/>
        <v>2024</v>
      </c>
      <c r="I16" s="95">
        <f t="shared" si="4"/>
        <v>2025</v>
      </c>
      <c r="J16" s="95">
        <f t="shared" si="4"/>
        <v>2026</v>
      </c>
      <c r="K16" s="95">
        <f t="shared" si="4"/>
        <v>2027</v>
      </c>
      <c r="L16" s="95">
        <f t="shared" si="4"/>
        <v>2027</v>
      </c>
      <c r="M16" s="95">
        <f>M5</f>
        <v>2028</v>
      </c>
      <c r="N16" s="96" t="s">
        <v>14</v>
      </c>
      <c r="P16" s="152"/>
      <c r="Q16" s="152"/>
      <c r="R16" s="152"/>
      <c r="S16" s="152"/>
    </row>
    <row r="17" spans="2:19" x14ac:dyDescent="0.25">
      <c r="B17" s="108" t="s">
        <v>68</v>
      </c>
      <c r="C17" s="38">
        <v>5</v>
      </c>
      <c r="D17" s="38">
        <v>2</v>
      </c>
      <c r="E17" s="38">
        <v>1</v>
      </c>
      <c r="F17" s="38"/>
      <c r="G17" s="38"/>
      <c r="H17" s="38"/>
      <c r="I17" s="38"/>
      <c r="J17" s="38"/>
      <c r="K17" s="38"/>
      <c r="L17" s="38"/>
      <c r="M17" s="39"/>
      <c r="N17" s="109">
        <f>SUM(C17:M17)</f>
        <v>8</v>
      </c>
    </row>
    <row r="18" spans="2:19" x14ac:dyDescent="0.25">
      <c r="B18" s="108" t="s">
        <v>69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  <c r="N18" s="109"/>
      <c r="P18" s="152"/>
      <c r="Q18" s="152"/>
      <c r="R18" s="152"/>
      <c r="S18" s="152"/>
    </row>
    <row r="19" spans="2:19" ht="16.5" thickBot="1" x14ac:dyDescent="0.3">
      <c r="B19" s="91" t="s">
        <v>13</v>
      </c>
      <c r="C19" s="117">
        <f>SUM(C17:C18)</f>
        <v>5</v>
      </c>
      <c r="D19" s="117">
        <f t="shared" ref="D19:N19" si="5">SUM(D17:D18)</f>
        <v>2</v>
      </c>
      <c r="E19" s="117">
        <f t="shared" si="5"/>
        <v>1</v>
      </c>
      <c r="F19" s="117">
        <f t="shared" si="5"/>
        <v>0</v>
      </c>
      <c r="G19" s="117">
        <f t="shared" si="5"/>
        <v>0</v>
      </c>
      <c r="H19" s="117">
        <f t="shared" si="5"/>
        <v>0</v>
      </c>
      <c r="I19" s="117">
        <f t="shared" si="5"/>
        <v>0</v>
      </c>
      <c r="J19" s="117">
        <f t="shared" si="5"/>
        <v>0</v>
      </c>
      <c r="K19" s="117">
        <f t="shared" si="5"/>
        <v>0</v>
      </c>
      <c r="L19" s="117">
        <f t="shared" si="5"/>
        <v>0</v>
      </c>
      <c r="M19" s="117">
        <f t="shared" si="5"/>
        <v>0</v>
      </c>
      <c r="N19" s="118">
        <f t="shared" si="5"/>
        <v>8</v>
      </c>
    </row>
    <row r="20" spans="2:19" s="85" customFormat="1" ht="16.5" thickBot="1" x14ac:dyDescent="0.3">
      <c r="B20" s="27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P20" s="152"/>
      <c r="Q20" s="152"/>
      <c r="R20" s="152"/>
      <c r="S20" s="152"/>
    </row>
    <row r="21" spans="2:19" x14ac:dyDescent="0.25">
      <c r="B21" s="87" t="s">
        <v>66</v>
      </c>
      <c r="C21" s="94" t="str">
        <f>C5</f>
        <v>1H 2021</v>
      </c>
      <c r="D21" s="94" t="str">
        <f t="shared" ref="D21:M21" si="6">D5</f>
        <v>2H 2021</v>
      </c>
      <c r="E21" s="94" t="str">
        <f t="shared" si="6"/>
        <v>1H 2022</v>
      </c>
      <c r="F21" s="94" t="str">
        <f t="shared" si="6"/>
        <v>2H 2022</v>
      </c>
      <c r="G21" s="94">
        <f t="shared" si="6"/>
        <v>2023</v>
      </c>
      <c r="H21" s="94">
        <f t="shared" si="6"/>
        <v>2024</v>
      </c>
      <c r="I21" s="94">
        <f t="shared" si="6"/>
        <v>2025</v>
      </c>
      <c r="J21" s="94">
        <f t="shared" si="6"/>
        <v>2026</v>
      </c>
      <c r="K21" s="94">
        <f t="shared" si="6"/>
        <v>2027</v>
      </c>
      <c r="L21" s="94">
        <f t="shared" si="6"/>
        <v>2027</v>
      </c>
      <c r="M21" s="94">
        <f t="shared" si="6"/>
        <v>2028</v>
      </c>
      <c r="N21" s="96" t="s">
        <v>14</v>
      </c>
    </row>
    <row r="22" spans="2:19" x14ac:dyDescent="0.25">
      <c r="B22" s="108" t="s">
        <v>67</v>
      </c>
      <c r="C22" s="38">
        <v>2</v>
      </c>
      <c r="D22" s="38"/>
      <c r="E22" s="38">
        <v>2</v>
      </c>
      <c r="F22" s="38"/>
      <c r="G22" s="38">
        <v>1</v>
      </c>
      <c r="H22" s="38"/>
      <c r="I22" s="38"/>
      <c r="J22" s="38"/>
      <c r="K22" s="38"/>
      <c r="L22" s="38"/>
      <c r="M22" s="39"/>
      <c r="N22" s="109"/>
    </row>
    <row r="23" spans="2:19" x14ac:dyDescent="0.25">
      <c r="B23" s="108" t="s">
        <v>20</v>
      </c>
      <c r="C23" s="38"/>
      <c r="D23" s="38"/>
      <c r="E23" s="38"/>
      <c r="F23" s="38"/>
      <c r="G23" s="38"/>
      <c r="H23" s="38"/>
      <c r="I23" s="38"/>
      <c r="J23" s="38"/>
      <c r="K23" s="38">
        <v>1</v>
      </c>
      <c r="L23" s="38">
        <v>3</v>
      </c>
      <c r="M23" s="39">
        <v>3</v>
      </c>
      <c r="N23" s="109">
        <f>SUM(C23:M23)</f>
        <v>7</v>
      </c>
    </row>
    <row r="24" spans="2:19" ht="16.5" thickBot="1" x14ac:dyDescent="0.3">
      <c r="B24" s="91" t="s">
        <v>13</v>
      </c>
      <c r="C24" s="92">
        <f t="shared" ref="C24:L24" si="7">SUM(C22:C23)</f>
        <v>2</v>
      </c>
      <c r="D24" s="92">
        <f t="shared" si="7"/>
        <v>0</v>
      </c>
      <c r="E24" s="92">
        <f t="shared" si="7"/>
        <v>2</v>
      </c>
      <c r="F24" s="92">
        <f t="shared" si="7"/>
        <v>0</v>
      </c>
      <c r="G24" s="92">
        <f t="shared" si="7"/>
        <v>1</v>
      </c>
      <c r="H24" s="92">
        <f t="shared" si="7"/>
        <v>0</v>
      </c>
      <c r="I24" s="92">
        <f t="shared" si="7"/>
        <v>0</v>
      </c>
      <c r="J24" s="92">
        <f t="shared" si="7"/>
        <v>0</v>
      </c>
      <c r="K24" s="92">
        <f t="shared" si="7"/>
        <v>1</v>
      </c>
      <c r="L24" s="92">
        <f t="shared" si="7"/>
        <v>3</v>
      </c>
      <c r="M24" s="92">
        <f>SUM(M22:M23)</f>
        <v>3</v>
      </c>
      <c r="N24" s="93">
        <f t="shared" ref="N24" si="8">SUM(N17:N23)</f>
        <v>23</v>
      </c>
    </row>
    <row r="25" spans="2:19" ht="16.5" thickBot="1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2:19" x14ac:dyDescent="0.25">
      <c r="B26" s="173" t="s">
        <v>32</v>
      </c>
      <c r="C26" s="88" t="str">
        <f>C5</f>
        <v>1H 2021</v>
      </c>
      <c r="D26" s="88" t="str">
        <f t="shared" ref="D26:M26" si="9">D5</f>
        <v>2H 2021</v>
      </c>
      <c r="E26" s="88" t="str">
        <f t="shared" si="9"/>
        <v>1H 2022</v>
      </c>
      <c r="F26" s="88" t="str">
        <f t="shared" si="9"/>
        <v>2H 2022</v>
      </c>
      <c r="G26" s="88">
        <f t="shared" si="9"/>
        <v>2023</v>
      </c>
      <c r="H26" s="88">
        <f t="shared" si="9"/>
        <v>2024</v>
      </c>
      <c r="I26" s="88">
        <f t="shared" si="9"/>
        <v>2025</v>
      </c>
      <c r="J26" s="88">
        <f t="shared" si="9"/>
        <v>2026</v>
      </c>
      <c r="K26" s="88">
        <f t="shared" si="9"/>
        <v>2027</v>
      </c>
      <c r="L26" s="88">
        <f t="shared" si="9"/>
        <v>2027</v>
      </c>
      <c r="M26" s="88">
        <f t="shared" si="9"/>
        <v>2028</v>
      </c>
      <c r="N26" s="89" t="s">
        <v>14</v>
      </c>
    </row>
    <row r="27" spans="2:19" s="2" customFormat="1" ht="18.95" customHeight="1" thickBot="1" x14ac:dyDescent="0.3">
      <c r="B27" s="174"/>
      <c r="C27" s="119">
        <f>SUM(C8, C14, C19, C24)</f>
        <v>24</v>
      </c>
      <c r="D27" s="119">
        <f t="shared" ref="D27:N27" si="10">SUM(D8, D14, D19, D24)</f>
        <v>17</v>
      </c>
      <c r="E27" s="119">
        <f t="shared" si="10"/>
        <v>9</v>
      </c>
      <c r="F27" s="119">
        <f t="shared" si="10"/>
        <v>5</v>
      </c>
      <c r="G27" s="119">
        <f t="shared" si="10"/>
        <v>6</v>
      </c>
      <c r="H27" s="119">
        <f t="shared" si="10"/>
        <v>2</v>
      </c>
      <c r="I27" s="119">
        <f t="shared" si="10"/>
        <v>1</v>
      </c>
      <c r="J27" s="119">
        <f t="shared" si="10"/>
        <v>1</v>
      </c>
      <c r="K27" s="119">
        <f t="shared" si="10"/>
        <v>3</v>
      </c>
      <c r="L27" s="119">
        <f t="shared" si="10"/>
        <v>6</v>
      </c>
      <c r="M27" s="119">
        <f t="shared" si="10"/>
        <v>7</v>
      </c>
      <c r="N27" s="120">
        <f t="shared" si="10"/>
        <v>85</v>
      </c>
      <c r="P27"/>
      <c r="Q27"/>
      <c r="R27"/>
      <c r="S27"/>
    </row>
    <row r="30" spans="2:19" ht="20.100000000000001" customHeight="1" x14ac:dyDescent="0.25">
      <c r="B30" s="167" t="s">
        <v>38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P30" s="166" t="s">
        <v>106</v>
      </c>
      <c r="Q30" s="166"/>
      <c r="R30" s="166"/>
      <c r="S30" s="166"/>
    </row>
    <row r="31" spans="2:19" ht="15.95" customHeight="1" thickBot="1" x14ac:dyDescent="0.3">
      <c r="P31" s="157" t="s">
        <v>111</v>
      </c>
      <c r="Q31" s="158"/>
      <c r="R31" s="158"/>
      <c r="S31" s="159"/>
    </row>
    <row r="32" spans="2:19" x14ac:dyDescent="0.25">
      <c r="B32" s="87" t="s">
        <v>17</v>
      </c>
      <c r="C32" s="94" t="str">
        <f>C5</f>
        <v>1H 2021</v>
      </c>
      <c r="D32" s="94" t="str">
        <f t="shared" ref="D32:M32" si="11">D5</f>
        <v>2H 2021</v>
      </c>
      <c r="E32" s="94" t="str">
        <f t="shared" si="11"/>
        <v>1H 2022</v>
      </c>
      <c r="F32" s="94" t="str">
        <f t="shared" si="11"/>
        <v>2H 2022</v>
      </c>
      <c r="G32" s="94">
        <f t="shared" si="11"/>
        <v>2023</v>
      </c>
      <c r="H32" s="94">
        <f t="shared" si="11"/>
        <v>2024</v>
      </c>
      <c r="I32" s="94">
        <f t="shared" si="11"/>
        <v>2025</v>
      </c>
      <c r="J32" s="94">
        <f t="shared" si="11"/>
        <v>2026</v>
      </c>
      <c r="K32" s="94">
        <f t="shared" si="11"/>
        <v>2027</v>
      </c>
      <c r="L32" s="94">
        <f t="shared" si="11"/>
        <v>2027</v>
      </c>
      <c r="M32" s="94">
        <f t="shared" si="11"/>
        <v>2028</v>
      </c>
      <c r="N32" s="96" t="s">
        <v>14</v>
      </c>
      <c r="P32" s="160"/>
      <c r="Q32" s="161"/>
      <c r="R32" s="161"/>
      <c r="S32" s="162"/>
    </row>
    <row r="33" spans="2:19" x14ac:dyDescent="0.25">
      <c r="B33" s="108" t="s">
        <v>11</v>
      </c>
      <c r="C33" s="38">
        <v>5</v>
      </c>
      <c r="D33" s="38"/>
      <c r="E33" s="38"/>
      <c r="F33" s="38"/>
      <c r="G33" s="38"/>
      <c r="H33" s="38"/>
      <c r="I33" s="38"/>
      <c r="J33" s="38"/>
      <c r="K33" s="38"/>
      <c r="L33" s="38"/>
      <c r="M33" s="39"/>
      <c r="N33" s="109">
        <f>SUM(C33:M33)</f>
        <v>5</v>
      </c>
      <c r="P33" s="160"/>
      <c r="Q33" s="161"/>
      <c r="R33" s="161"/>
      <c r="S33" s="162"/>
    </row>
    <row r="34" spans="2:19" x14ac:dyDescent="0.25">
      <c r="B34" s="108" t="s">
        <v>12</v>
      </c>
      <c r="C34" s="83"/>
      <c r="D34" s="83">
        <v>3</v>
      </c>
      <c r="E34" s="83">
        <v>3</v>
      </c>
      <c r="F34" s="83">
        <v>2</v>
      </c>
      <c r="G34" s="83">
        <v>2</v>
      </c>
      <c r="H34" s="83"/>
      <c r="I34" s="83"/>
      <c r="J34" s="83">
        <v>2</v>
      </c>
      <c r="K34" s="83">
        <v>3</v>
      </c>
      <c r="L34" s="83">
        <v>3</v>
      </c>
      <c r="M34" s="84">
        <v>4</v>
      </c>
      <c r="N34" s="121">
        <f>SUM(C34:M34)</f>
        <v>22</v>
      </c>
      <c r="P34" s="160"/>
      <c r="Q34" s="161"/>
      <c r="R34" s="161"/>
      <c r="S34" s="162"/>
    </row>
    <row r="35" spans="2:19" ht="16.5" thickBot="1" x14ac:dyDescent="0.3">
      <c r="B35" s="91" t="s">
        <v>13</v>
      </c>
      <c r="C35" s="122">
        <f>SUM(C33:C34)</f>
        <v>5</v>
      </c>
      <c r="D35" s="122">
        <f t="shared" ref="D35:N35" si="12">SUM(D33:D34)</f>
        <v>3</v>
      </c>
      <c r="E35" s="122">
        <f t="shared" si="12"/>
        <v>3</v>
      </c>
      <c r="F35" s="122">
        <f t="shared" si="12"/>
        <v>2</v>
      </c>
      <c r="G35" s="122">
        <f t="shared" si="12"/>
        <v>2</v>
      </c>
      <c r="H35" s="122">
        <f t="shared" si="12"/>
        <v>0</v>
      </c>
      <c r="I35" s="122">
        <f t="shared" si="12"/>
        <v>0</v>
      </c>
      <c r="J35" s="122">
        <f t="shared" si="12"/>
        <v>2</v>
      </c>
      <c r="K35" s="122">
        <f t="shared" si="12"/>
        <v>3</v>
      </c>
      <c r="L35" s="122">
        <f t="shared" si="12"/>
        <v>3</v>
      </c>
      <c r="M35" s="122">
        <f t="shared" si="12"/>
        <v>4</v>
      </c>
      <c r="N35" s="123">
        <f t="shared" si="12"/>
        <v>27</v>
      </c>
      <c r="P35" s="160"/>
      <c r="Q35" s="161"/>
      <c r="R35" s="161"/>
      <c r="S35" s="162"/>
    </row>
    <row r="36" spans="2:19" ht="16.5" thickBot="1" x14ac:dyDescent="0.3">
      <c r="B36" s="81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P36" s="160"/>
      <c r="Q36" s="161"/>
      <c r="R36" s="161"/>
      <c r="S36" s="162"/>
    </row>
    <row r="37" spans="2:19" x14ac:dyDescent="0.25">
      <c r="B37" s="87" t="s">
        <v>22</v>
      </c>
      <c r="C37" s="94" t="str">
        <f>C5</f>
        <v>1H 2021</v>
      </c>
      <c r="D37" s="94" t="str">
        <f t="shared" ref="D37:M37" si="13">D5</f>
        <v>2H 2021</v>
      </c>
      <c r="E37" s="94" t="str">
        <f t="shared" si="13"/>
        <v>1H 2022</v>
      </c>
      <c r="F37" s="94" t="str">
        <f t="shared" si="13"/>
        <v>2H 2022</v>
      </c>
      <c r="G37" s="94">
        <f t="shared" si="13"/>
        <v>2023</v>
      </c>
      <c r="H37" s="94">
        <f t="shared" si="13"/>
        <v>2024</v>
      </c>
      <c r="I37" s="94">
        <f t="shared" si="13"/>
        <v>2025</v>
      </c>
      <c r="J37" s="94">
        <f t="shared" si="13"/>
        <v>2026</v>
      </c>
      <c r="K37" s="94">
        <f t="shared" si="13"/>
        <v>2027</v>
      </c>
      <c r="L37" s="94">
        <f t="shared" si="13"/>
        <v>2027</v>
      </c>
      <c r="M37" s="94">
        <f t="shared" si="13"/>
        <v>2028</v>
      </c>
      <c r="N37" s="96" t="s">
        <v>14</v>
      </c>
      <c r="P37" s="160"/>
      <c r="Q37" s="161"/>
      <c r="R37" s="161"/>
      <c r="S37" s="162"/>
    </row>
    <row r="38" spans="2:19" x14ac:dyDescent="0.25">
      <c r="B38" s="108" t="s">
        <v>11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9"/>
      <c r="N38" s="109">
        <f>SUM(C38:M38)</f>
        <v>0</v>
      </c>
      <c r="P38" s="163"/>
      <c r="Q38" s="164"/>
      <c r="R38" s="164"/>
      <c r="S38" s="165"/>
    </row>
    <row r="39" spans="2:19" x14ac:dyDescent="0.25">
      <c r="B39" s="108" t="s">
        <v>12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>
        <v>0</v>
      </c>
      <c r="N39" s="109">
        <f>SUM(C39:M39)</f>
        <v>0</v>
      </c>
    </row>
    <row r="40" spans="2:19" ht="16.5" thickBot="1" x14ac:dyDescent="0.3">
      <c r="B40" s="91" t="s">
        <v>13</v>
      </c>
      <c r="C40" s="92">
        <f>SUM(C38:C39)</f>
        <v>0</v>
      </c>
      <c r="D40" s="92">
        <f t="shared" ref="D40:N40" si="14">SUM(D38:D39)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92">
        <f t="shared" si="14"/>
        <v>0</v>
      </c>
      <c r="K40" s="92">
        <f t="shared" si="14"/>
        <v>0</v>
      </c>
      <c r="L40" s="92">
        <f t="shared" si="14"/>
        <v>0</v>
      </c>
      <c r="M40" s="92">
        <f t="shared" si="14"/>
        <v>0</v>
      </c>
      <c r="N40" s="93">
        <f t="shared" si="14"/>
        <v>0</v>
      </c>
    </row>
    <row r="41" spans="2:19" ht="16.5" thickBot="1" x14ac:dyDescent="0.3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2:19" x14ac:dyDescent="0.25">
      <c r="B42" s="87" t="s">
        <v>70</v>
      </c>
      <c r="C42" s="94" t="str">
        <f>C5</f>
        <v>1H 2021</v>
      </c>
      <c r="D42" s="94" t="str">
        <f t="shared" ref="D42:M42" si="15">D5</f>
        <v>2H 2021</v>
      </c>
      <c r="E42" s="94" t="str">
        <f t="shared" si="15"/>
        <v>1H 2022</v>
      </c>
      <c r="F42" s="94" t="str">
        <f t="shared" si="15"/>
        <v>2H 2022</v>
      </c>
      <c r="G42" s="94">
        <f t="shared" si="15"/>
        <v>2023</v>
      </c>
      <c r="H42" s="94">
        <f t="shared" si="15"/>
        <v>2024</v>
      </c>
      <c r="I42" s="94">
        <f t="shared" si="15"/>
        <v>2025</v>
      </c>
      <c r="J42" s="94">
        <f t="shared" si="15"/>
        <v>2026</v>
      </c>
      <c r="K42" s="94">
        <f t="shared" si="15"/>
        <v>2027</v>
      </c>
      <c r="L42" s="94">
        <f t="shared" si="15"/>
        <v>2027</v>
      </c>
      <c r="M42" s="94">
        <f t="shared" si="15"/>
        <v>2028</v>
      </c>
      <c r="N42" s="96" t="s">
        <v>14</v>
      </c>
    </row>
    <row r="43" spans="2:19" x14ac:dyDescent="0.25">
      <c r="B43" s="108" t="s">
        <v>27</v>
      </c>
      <c r="C43" s="38">
        <v>5</v>
      </c>
      <c r="D43" s="38">
        <v>5</v>
      </c>
      <c r="E43" s="38">
        <v>5</v>
      </c>
      <c r="F43" s="38">
        <v>5</v>
      </c>
      <c r="G43" s="38">
        <v>5</v>
      </c>
      <c r="H43" s="38">
        <v>5</v>
      </c>
      <c r="I43" s="38">
        <v>5</v>
      </c>
      <c r="J43" s="38">
        <v>5</v>
      </c>
      <c r="K43" s="38">
        <v>5</v>
      </c>
      <c r="L43" s="38">
        <v>5</v>
      </c>
      <c r="M43" s="38">
        <v>5</v>
      </c>
      <c r="N43" s="109">
        <f>SUM(C43:M43)</f>
        <v>55</v>
      </c>
    </row>
    <row r="44" spans="2:19" x14ac:dyDescent="0.25">
      <c r="B44" s="108" t="s">
        <v>16</v>
      </c>
      <c r="C44" s="38">
        <v>5</v>
      </c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109">
        <f>SUM(C44:M44)</f>
        <v>5</v>
      </c>
    </row>
    <row r="45" spans="2:19" x14ac:dyDescent="0.25">
      <c r="B45" s="108" t="s">
        <v>73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9"/>
      <c r="N45" s="109"/>
    </row>
    <row r="46" spans="2:19" ht="16.5" thickBot="1" x14ac:dyDescent="0.3">
      <c r="B46" s="91" t="s">
        <v>13</v>
      </c>
      <c r="C46" s="117">
        <f>SUM(C43:C45)</f>
        <v>10</v>
      </c>
      <c r="D46" s="117">
        <f t="shared" ref="D46:N46" si="16">SUM(D43:D45)</f>
        <v>5</v>
      </c>
      <c r="E46" s="117">
        <f t="shared" si="16"/>
        <v>5</v>
      </c>
      <c r="F46" s="117">
        <f t="shared" si="16"/>
        <v>5</v>
      </c>
      <c r="G46" s="117">
        <f t="shared" si="16"/>
        <v>5</v>
      </c>
      <c r="H46" s="117">
        <f t="shared" si="16"/>
        <v>5</v>
      </c>
      <c r="I46" s="117">
        <f t="shared" si="16"/>
        <v>5</v>
      </c>
      <c r="J46" s="117">
        <f t="shared" si="16"/>
        <v>5</v>
      </c>
      <c r="K46" s="117">
        <f t="shared" si="16"/>
        <v>5</v>
      </c>
      <c r="L46" s="117">
        <f t="shared" si="16"/>
        <v>5</v>
      </c>
      <c r="M46" s="117">
        <f t="shared" si="16"/>
        <v>5</v>
      </c>
      <c r="N46" s="118">
        <f t="shared" si="16"/>
        <v>60</v>
      </c>
    </row>
    <row r="47" spans="2:19" ht="16.5" thickBot="1" x14ac:dyDescent="0.3">
      <c r="B47" s="27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2:19" x14ac:dyDescent="0.25">
      <c r="B48" s="87" t="s">
        <v>71</v>
      </c>
      <c r="C48" s="94" t="str">
        <f>C5</f>
        <v>1H 2021</v>
      </c>
      <c r="D48" s="94" t="str">
        <f t="shared" ref="D48:M48" si="17">D5</f>
        <v>2H 2021</v>
      </c>
      <c r="E48" s="94" t="str">
        <f t="shared" si="17"/>
        <v>1H 2022</v>
      </c>
      <c r="F48" s="94" t="str">
        <f t="shared" si="17"/>
        <v>2H 2022</v>
      </c>
      <c r="G48" s="94">
        <f t="shared" si="17"/>
        <v>2023</v>
      </c>
      <c r="H48" s="94">
        <f t="shared" si="17"/>
        <v>2024</v>
      </c>
      <c r="I48" s="94">
        <f t="shared" si="17"/>
        <v>2025</v>
      </c>
      <c r="J48" s="94">
        <f t="shared" si="17"/>
        <v>2026</v>
      </c>
      <c r="K48" s="94">
        <f t="shared" si="17"/>
        <v>2027</v>
      </c>
      <c r="L48" s="94">
        <f t="shared" si="17"/>
        <v>2027</v>
      </c>
      <c r="M48" s="94">
        <f t="shared" si="17"/>
        <v>2028</v>
      </c>
      <c r="N48" s="96" t="s">
        <v>14</v>
      </c>
    </row>
    <row r="49" spans="2:14" ht="16.5" thickBot="1" x14ac:dyDescent="0.3">
      <c r="B49" s="97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9"/>
      <c r="N49" s="100">
        <f>SUM(C49:M49)</f>
        <v>0</v>
      </c>
    </row>
    <row r="50" spans="2:14" ht="16.5" thickBot="1" x14ac:dyDescent="0.3">
      <c r="B50" s="81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2:14" x14ac:dyDescent="0.25">
      <c r="B51" s="87" t="s">
        <v>72</v>
      </c>
      <c r="C51" s="126" t="str">
        <f>C5</f>
        <v>1H 2021</v>
      </c>
      <c r="D51" s="126" t="str">
        <f t="shared" ref="D51:M51" si="18">D5</f>
        <v>2H 2021</v>
      </c>
      <c r="E51" s="126" t="str">
        <f t="shared" si="18"/>
        <v>1H 2022</v>
      </c>
      <c r="F51" s="126" t="str">
        <f t="shared" si="18"/>
        <v>2H 2022</v>
      </c>
      <c r="G51" s="126">
        <f t="shared" si="18"/>
        <v>2023</v>
      </c>
      <c r="H51" s="126">
        <f t="shared" si="18"/>
        <v>2024</v>
      </c>
      <c r="I51" s="126">
        <f t="shared" si="18"/>
        <v>2025</v>
      </c>
      <c r="J51" s="126">
        <f t="shared" si="18"/>
        <v>2026</v>
      </c>
      <c r="K51" s="126">
        <f t="shared" si="18"/>
        <v>2027</v>
      </c>
      <c r="L51" s="126">
        <f t="shared" si="18"/>
        <v>2027</v>
      </c>
      <c r="M51" s="126">
        <f t="shared" si="18"/>
        <v>2028</v>
      </c>
      <c r="N51" s="102" t="s">
        <v>14</v>
      </c>
    </row>
    <row r="52" spans="2:14" ht="16.5" thickBot="1" x14ac:dyDescent="0.3">
      <c r="B52" s="103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9"/>
      <c r="N52" s="100">
        <f>SUM(C52:M52)</f>
        <v>0</v>
      </c>
    </row>
    <row r="53" spans="2:14" ht="16.5" thickBot="1" x14ac:dyDescent="0.3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2:14" x14ac:dyDescent="0.25">
      <c r="B54" s="87" t="s">
        <v>68</v>
      </c>
      <c r="C54" s="94" t="str">
        <f>C5</f>
        <v>1H 2021</v>
      </c>
      <c r="D54" s="94" t="str">
        <f t="shared" ref="D54:M54" si="19">D5</f>
        <v>2H 2021</v>
      </c>
      <c r="E54" s="94" t="str">
        <f t="shared" si="19"/>
        <v>1H 2022</v>
      </c>
      <c r="F54" s="94" t="str">
        <f t="shared" si="19"/>
        <v>2H 2022</v>
      </c>
      <c r="G54" s="94">
        <f t="shared" si="19"/>
        <v>2023</v>
      </c>
      <c r="H54" s="94">
        <f t="shared" si="19"/>
        <v>2024</v>
      </c>
      <c r="I54" s="94">
        <f t="shared" si="19"/>
        <v>2025</v>
      </c>
      <c r="J54" s="94">
        <f t="shared" si="19"/>
        <v>2026</v>
      </c>
      <c r="K54" s="94">
        <f t="shared" si="19"/>
        <v>2027</v>
      </c>
      <c r="L54" s="94">
        <f t="shared" si="19"/>
        <v>2027</v>
      </c>
      <c r="M54" s="94">
        <f t="shared" si="19"/>
        <v>2028</v>
      </c>
      <c r="N54" s="96" t="s">
        <v>14</v>
      </c>
    </row>
    <row r="55" spans="2:14" ht="16.5" thickBot="1" x14ac:dyDescent="0.3">
      <c r="B55" s="97"/>
      <c r="C55" s="98">
        <v>5</v>
      </c>
      <c r="D55" s="98"/>
      <c r="E55" s="98"/>
      <c r="F55" s="98"/>
      <c r="G55" s="98"/>
      <c r="H55" s="98"/>
      <c r="I55" s="98"/>
      <c r="J55" s="98"/>
      <c r="K55" s="98"/>
      <c r="L55" s="98"/>
      <c r="M55" s="99"/>
      <c r="N55" s="100">
        <f>SUM(C55:M55)</f>
        <v>5</v>
      </c>
    </row>
    <row r="56" spans="2:14" ht="16.5" thickBot="1" x14ac:dyDescent="0.3">
      <c r="B56" s="81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4" x14ac:dyDescent="0.25">
      <c r="B57" s="87" t="s">
        <v>66</v>
      </c>
      <c r="C57" s="94" t="str">
        <f>C5</f>
        <v>1H 2021</v>
      </c>
      <c r="D57" s="94" t="str">
        <f t="shared" ref="D57:M57" si="20">D5</f>
        <v>2H 2021</v>
      </c>
      <c r="E57" s="94" t="str">
        <f t="shared" si="20"/>
        <v>1H 2022</v>
      </c>
      <c r="F57" s="94" t="str">
        <f t="shared" si="20"/>
        <v>2H 2022</v>
      </c>
      <c r="G57" s="94">
        <f t="shared" si="20"/>
        <v>2023</v>
      </c>
      <c r="H57" s="94">
        <f t="shared" si="20"/>
        <v>2024</v>
      </c>
      <c r="I57" s="94">
        <f t="shared" si="20"/>
        <v>2025</v>
      </c>
      <c r="J57" s="94">
        <f t="shared" si="20"/>
        <v>2026</v>
      </c>
      <c r="K57" s="94">
        <f t="shared" si="20"/>
        <v>2027</v>
      </c>
      <c r="L57" s="94">
        <f t="shared" si="20"/>
        <v>2027</v>
      </c>
      <c r="M57" s="94">
        <f t="shared" si="20"/>
        <v>2028</v>
      </c>
      <c r="N57" s="96" t="s">
        <v>14</v>
      </c>
    </row>
    <row r="58" spans="2:14" x14ac:dyDescent="0.25">
      <c r="B58" s="108" t="s">
        <v>28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9"/>
      <c r="N58" s="109"/>
    </row>
    <row r="59" spans="2:14" x14ac:dyDescent="0.25">
      <c r="B59" s="108" t="s">
        <v>20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9"/>
      <c r="N59" s="109"/>
    </row>
    <row r="60" spans="2:14" ht="16.5" thickBot="1" x14ac:dyDescent="0.3">
      <c r="B60" s="91" t="s">
        <v>13</v>
      </c>
      <c r="C60" s="92">
        <f>SUM(C58:C59)</f>
        <v>0</v>
      </c>
      <c r="D60" s="92">
        <f t="shared" ref="D60:L60" si="21">SUM(D58:D59)</f>
        <v>0</v>
      </c>
      <c r="E60" s="92">
        <f t="shared" si="21"/>
        <v>0</v>
      </c>
      <c r="F60" s="92">
        <f t="shared" si="21"/>
        <v>0</v>
      </c>
      <c r="G60" s="92">
        <f t="shared" si="21"/>
        <v>0</v>
      </c>
      <c r="H60" s="92">
        <f t="shared" si="21"/>
        <v>0</v>
      </c>
      <c r="I60" s="92">
        <f t="shared" si="21"/>
        <v>0</v>
      </c>
      <c r="J60" s="92">
        <f t="shared" si="21"/>
        <v>0</v>
      </c>
      <c r="K60" s="92">
        <f t="shared" si="21"/>
        <v>0</v>
      </c>
      <c r="L60" s="92">
        <f t="shared" si="21"/>
        <v>0</v>
      </c>
      <c r="M60" s="92">
        <f>SUM(M58:M59)</f>
        <v>0</v>
      </c>
      <c r="N60" s="93">
        <f>SUM(N55:N59)</f>
        <v>5</v>
      </c>
    </row>
    <row r="61" spans="2:14" ht="16.5" thickBot="1" x14ac:dyDescent="0.3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14" x14ac:dyDescent="0.25">
      <c r="B62" s="175" t="s">
        <v>41</v>
      </c>
      <c r="C62" s="62" t="str">
        <f>C5</f>
        <v>1H 2021</v>
      </c>
      <c r="D62" s="62" t="str">
        <f t="shared" ref="D62:L62" si="22">D5</f>
        <v>2H 2021</v>
      </c>
      <c r="E62" s="62" t="str">
        <f t="shared" si="22"/>
        <v>1H 2022</v>
      </c>
      <c r="F62" s="62" t="str">
        <f t="shared" si="22"/>
        <v>2H 2022</v>
      </c>
      <c r="G62" s="62">
        <f t="shared" si="22"/>
        <v>2023</v>
      </c>
      <c r="H62" s="62">
        <f t="shared" si="22"/>
        <v>2024</v>
      </c>
      <c r="I62" s="62">
        <f t="shared" si="22"/>
        <v>2025</v>
      </c>
      <c r="J62" s="62">
        <f t="shared" si="22"/>
        <v>2026</v>
      </c>
      <c r="K62" s="62">
        <f t="shared" si="22"/>
        <v>2027</v>
      </c>
      <c r="L62" s="62">
        <f t="shared" si="22"/>
        <v>2027</v>
      </c>
      <c r="M62" s="62">
        <f>M5</f>
        <v>2028</v>
      </c>
      <c r="N62" s="63" t="s">
        <v>14</v>
      </c>
    </row>
    <row r="63" spans="2:14" ht="16.5" thickBot="1" x14ac:dyDescent="0.3">
      <c r="B63" s="176"/>
      <c r="C63" s="64">
        <f>SUM(C35, C40,C46, C49, C52, C55, C60)</f>
        <v>20</v>
      </c>
      <c r="D63" s="64">
        <f t="shared" ref="D63:N63" si="23">SUM(D35, D40,D46, D49, D52, D55, D60)</f>
        <v>8</v>
      </c>
      <c r="E63" s="64">
        <f t="shared" si="23"/>
        <v>8</v>
      </c>
      <c r="F63" s="64">
        <f t="shared" si="23"/>
        <v>7</v>
      </c>
      <c r="G63" s="64">
        <f t="shared" si="23"/>
        <v>7</v>
      </c>
      <c r="H63" s="64">
        <f t="shared" si="23"/>
        <v>5</v>
      </c>
      <c r="I63" s="64">
        <f t="shared" si="23"/>
        <v>5</v>
      </c>
      <c r="J63" s="64">
        <f t="shared" si="23"/>
        <v>7</v>
      </c>
      <c r="K63" s="64">
        <f t="shared" si="23"/>
        <v>8</v>
      </c>
      <c r="L63" s="64">
        <f t="shared" si="23"/>
        <v>8</v>
      </c>
      <c r="M63" s="64">
        <f t="shared" si="23"/>
        <v>9</v>
      </c>
      <c r="N63" s="64">
        <f t="shared" si="23"/>
        <v>97</v>
      </c>
    </row>
    <row r="66" spans="2:19" ht="20.100000000000001" customHeight="1" x14ac:dyDescent="0.25">
      <c r="B66" s="177" t="s">
        <v>23</v>
      </c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P66" s="166" t="s">
        <v>100</v>
      </c>
      <c r="Q66" s="166"/>
      <c r="R66" s="166"/>
      <c r="S66" s="166"/>
    </row>
    <row r="67" spans="2:19" ht="15.95" customHeight="1" thickBot="1" x14ac:dyDescent="0.3">
      <c r="P67" s="157" t="s">
        <v>112</v>
      </c>
      <c r="Q67" s="158"/>
      <c r="R67" s="158"/>
      <c r="S67" s="159"/>
    </row>
    <row r="68" spans="2:19" x14ac:dyDescent="0.25">
      <c r="B68" s="34" t="s">
        <v>39</v>
      </c>
      <c r="C68" s="35" t="str">
        <f>C5</f>
        <v>1H 2021</v>
      </c>
      <c r="D68" s="35" t="str">
        <f t="shared" ref="D68:M68" si="24">D5</f>
        <v>2H 2021</v>
      </c>
      <c r="E68" s="35" t="str">
        <f t="shared" si="24"/>
        <v>1H 2022</v>
      </c>
      <c r="F68" s="35" t="str">
        <f t="shared" si="24"/>
        <v>2H 2022</v>
      </c>
      <c r="G68" s="35">
        <f t="shared" si="24"/>
        <v>2023</v>
      </c>
      <c r="H68" s="35">
        <f t="shared" si="24"/>
        <v>2024</v>
      </c>
      <c r="I68" s="35">
        <f t="shared" si="24"/>
        <v>2025</v>
      </c>
      <c r="J68" s="35">
        <f t="shared" si="24"/>
        <v>2026</v>
      </c>
      <c r="K68" s="35">
        <f t="shared" si="24"/>
        <v>2027</v>
      </c>
      <c r="L68" s="35">
        <f t="shared" si="24"/>
        <v>2027</v>
      </c>
      <c r="M68" s="35">
        <f t="shared" si="24"/>
        <v>2028</v>
      </c>
      <c r="N68" s="37" t="s">
        <v>14</v>
      </c>
      <c r="P68" s="160"/>
      <c r="Q68" s="161"/>
      <c r="R68" s="161"/>
      <c r="S68" s="162"/>
    </row>
    <row r="69" spans="2:19" x14ac:dyDescent="0.25">
      <c r="B69" s="82" t="s">
        <v>11</v>
      </c>
      <c r="C69" s="38"/>
      <c r="D69" s="38"/>
      <c r="E69" s="38">
        <v>1</v>
      </c>
      <c r="F69" s="38">
        <v>2</v>
      </c>
      <c r="G69" s="38">
        <v>1</v>
      </c>
      <c r="H69" s="38">
        <v>2</v>
      </c>
      <c r="I69" s="38">
        <v>2</v>
      </c>
      <c r="J69" s="38">
        <v>2</v>
      </c>
      <c r="K69" s="38">
        <v>2</v>
      </c>
      <c r="L69" s="38">
        <v>2</v>
      </c>
      <c r="M69" s="39">
        <v>2</v>
      </c>
      <c r="N69" s="40">
        <f>SUM(C69:M69)</f>
        <v>16</v>
      </c>
      <c r="P69" s="160"/>
      <c r="Q69" s="161"/>
      <c r="R69" s="161"/>
      <c r="S69" s="162"/>
    </row>
    <row r="70" spans="2:19" x14ac:dyDescent="0.25">
      <c r="B70" s="82" t="s">
        <v>12</v>
      </c>
      <c r="C70" s="38"/>
      <c r="D70" s="38"/>
      <c r="E70" s="38"/>
      <c r="F70" s="38"/>
      <c r="G70" s="38">
        <v>1</v>
      </c>
      <c r="H70" s="38"/>
      <c r="I70" s="38"/>
      <c r="J70" s="38"/>
      <c r="K70" s="38"/>
      <c r="L70" s="38"/>
      <c r="M70" s="39"/>
      <c r="N70" s="40">
        <f>SUM(C70:M70)</f>
        <v>1</v>
      </c>
      <c r="P70" s="160"/>
      <c r="Q70" s="161"/>
      <c r="R70" s="161"/>
      <c r="S70" s="162"/>
    </row>
    <row r="71" spans="2:19" x14ac:dyDescent="0.25">
      <c r="B71" s="82" t="s">
        <v>29</v>
      </c>
      <c r="C71" s="38"/>
      <c r="D71" s="38"/>
      <c r="E71" s="38">
        <v>1</v>
      </c>
      <c r="F71" s="38">
        <v>1</v>
      </c>
      <c r="G71" s="38"/>
      <c r="H71" s="38"/>
      <c r="I71" s="38"/>
      <c r="J71" s="38"/>
      <c r="K71" s="38"/>
      <c r="L71" s="38"/>
      <c r="M71" s="39"/>
      <c r="N71" s="40">
        <f>SUM(C71:M71)</f>
        <v>2</v>
      </c>
      <c r="P71" s="160"/>
      <c r="Q71" s="161"/>
      <c r="R71" s="161"/>
      <c r="S71" s="162"/>
    </row>
    <row r="72" spans="2:19" ht="16.5" thickBot="1" x14ac:dyDescent="0.3">
      <c r="B72" s="41" t="s">
        <v>13</v>
      </c>
      <c r="C72" s="42">
        <f>SUM(C69:C71)</f>
        <v>0</v>
      </c>
      <c r="D72" s="42">
        <f t="shared" ref="D72:N72" si="25">SUM(D69:D71)</f>
        <v>0</v>
      </c>
      <c r="E72" s="42">
        <f t="shared" si="25"/>
        <v>2</v>
      </c>
      <c r="F72" s="42">
        <f t="shared" si="25"/>
        <v>3</v>
      </c>
      <c r="G72" s="42">
        <f t="shared" si="25"/>
        <v>2</v>
      </c>
      <c r="H72" s="42">
        <f t="shared" si="25"/>
        <v>2</v>
      </c>
      <c r="I72" s="42">
        <f t="shared" si="25"/>
        <v>2</v>
      </c>
      <c r="J72" s="42">
        <f t="shared" si="25"/>
        <v>2</v>
      </c>
      <c r="K72" s="42">
        <f t="shared" si="25"/>
        <v>2</v>
      </c>
      <c r="L72" s="42">
        <f t="shared" si="25"/>
        <v>2</v>
      </c>
      <c r="M72" s="42">
        <f t="shared" si="25"/>
        <v>2</v>
      </c>
      <c r="N72" s="43">
        <f t="shared" si="25"/>
        <v>19</v>
      </c>
      <c r="P72" s="160"/>
      <c r="Q72" s="161"/>
      <c r="R72" s="161"/>
      <c r="S72" s="162"/>
    </row>
    <row r="73" spans="2:19" ht="16.5" thickBot="1" x14ac:dyDescent="0.3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P73" s="160"/>
      <c r="Q73" s="161"/>
      <c r="R73" s="161"/>
      <c r="S73" s="162"/>
    </row>
    <row r="74" spans="2:19" x14ac:dyDescent="0.25">
      <c r="B74" s="34" t="s">
        <v>40</v>
      </c>
      <c r="C74" s="35" t="str">
        <f>C5</f>
        <v>1H 2021</v>
      </c>
      <c r="D74" s="35" t="str">
        <f t="shared" ref="D74:M74" si="26">D5</f>
        <v>2H 2021</v>
      </c>
      <c r="E74" s="35" t="str">
        <f t="shared" si="26"/>
        <v>1H 2022</v>
      </c>
      <c r="F74" s="35" t="str">
        <f t="shared" si="26"/>
        <v>2H 2022</v>
      </c>
      <c r="G74" s="35">
        <f t="shared" si="26"/>
        <v>2023</v>
      </c>
      <c r="H74" s="35">
        <f t="shared" si="26"/>
        <v>2024</v>
      </c>
      <c r="I74" s="35">
        <f t="shared" si="26"/>
        <v>2025</v>
      </c>
      <c r="J74" s="35">
        <f t="shared" si="26"/>
        <v>2026</v>
      </c>
      <c r="K74" s="35">
        <f t="shared" si="26"/>
        <v>2027</v>
      </c>
      <c r="L74" s="35">
        <f t="shared" si="26"/>
        <v>2027</v>
      </c>
      <c r="M74" s="35">
        <f t="shared" si="26"/>
        <v>2028</v>
      </c>
      <c r="N74" s="37" t="s">
        <v>14</v>
      </c>
      <c r="P74" s="163"/>
      <c r="Q74" s="164"/>
      <c r="R74" s="164"/>
      <c r="S74" s="165"/>
    </row>
    <row r="75" spans="2:19" x14ac:dyDescent="0.25">
      <c r="B75" s="82" t="s">
        <v>27</v>
      </c>
      <c r="C75" s="38"/>
      <c r="D75" s="38"/>
      <c r="E75" s="38">
        <v>1</v>
      </c>
      <c r="F75" s="38">
        <v>1</v>
      </c>
      <c r="G75" s="38">
        <v>1</v>
      </c>
      <c r="H75" s="38">
        <v>1</v>
      </c>
      <c r="I75" s="38">
        <v>1</v>
      </c>
      <c r="J75" s="38">
        <v>1</v>
      </c>
      <c r="K75" s="38">
        <v>1</v>
      </c>
      <c r="L75" s="38">
        <v>1</v>
      </c>
      <c r="M75" s="39">
        <v>1</v>
      </c>
      <c r="N75" s="40">
        <f>SUM(C75:M75)</f>
        <v>9</v>
      </c>
      <c r="P75" s="152"/>
      <c r="Q75" s="152"/>
      <c r="R75" s="152"/>
      <c r="S75" s="152"/>
    </row>
    <row r="76" spans="2:19" x14ac:dyDescent="0.25">
      <c r="B76" s="82" t="s">
        <v>16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9"/>
      <c r="N76" s="40"/>
      <c r="P76" s="152"/>
      <c r="Q76" s="152"/>
      <c r="R76" s="152"/>
      <c r="S76" s="152"/>
    </row>
    <row r="77" spans="2:19" x14ac:dyDescent="0.25">
      <c r="B77" s="82" t="s">
        <v>17</v>
      </c>
      <c r="C77" s="38"/>
      <c r="D77" s="38">
        <v>0</v>
      </c>
      <c r="E77" s="38">
        <v>1</v>
      </c>
      <c r="F77" s="38"/>
      <c r="G77" s="38">
        <v>1</v>
      </c>
      <c r="H77" s="38"/>
      <c r="I77" s="38"/>
      <c r="J77" s="38"/>
      <c r="K77" s="38"/>
      <c r="L77" s="38"/>
      <c r="M77" s="39"/>
      <c r="N77" s="40">
        <f>SUM(C77:M77)</f>
        <v>2</v>
      </c>
      <c r="P77" s="152"/>
      <c r="Q77" s="152"/>
      <c r="R77" s="152"/>
      <c r="S77" s="152"/>
    </row>
    <row r="78" spans="2:19" ht="16.5" thickBot="1" x14ac:dyDescent="0.3">
      <c r="B78" s="41" t="s">
        <v>13</v>
      </c>
      <c r="C78" s="42">
        <f>SUM(C75:C77)</f>
        <v>0</v>
      </c>
      <c r="D78" s="42">
        <f>SUM(D75:D77)</f>
        <v>0</v>
      </c>
      <c r="E78" s="42">
        <f t="shared" ref="E78:M78" si="27">SUM(E75:E77)</f>
        <v>2</v>
      </c>
      <c r="F78" s="42">
        <f t="shared" si="27"/>
        <v>1</v>
      </c>
      <c r="G78" s="42">
        <f t="shared" si="27"/>
        <v>2</v>
      </c>
      <c r="H78" s="42">
        <f t="shared" si="27"/>
        <v>1</v>
      </c>
      <c r="I78" s="42">
        <f t="shared" si="27"/>
        <v>1</v>
      </c>
      <c r="J78" s="42">
        <f t="shared" si="27"/>
        <v>1</v>
      </c>
      <c r="K78" s="42">
        <f t="shared" si="27"/>
        <v>1</v>
      </c>
      <c r="L78" s="42">
        <f t="shared" si="27"/>
        <v>1</v>
      </c>
      <c r="M78" s="42">
        <f t="shared" si="27"/>
        <v>1</v>
      </c>
      <c r="N78" s="43">
        <f>SUM(N75:N77)</f>
        <v>11</v>
      </c>
      <c r="P78" s="152"/>
      <c r="Q78" s="152"/>
      <c r="R78" s="152"/>
      <c r="S78" s="152"/>
    </row>
    <row r="79" spans="2:19" ht="16.5" thickBot="1" x14ac:dyDescent="0.3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P79" s="152"/>
      <c r="Q79" s="152"/>
      <c r="R79" s="152"/>
      <c r="S79" s="152"/>
    </row>
    <row r="80" spans="2:19" x14ac:dyDescent="0.25">
      <c r="B80" s="34" t="s">
        <v>30</v>
      </c>
      <c r="C80" s="35" t="str">
        <f>C5</f>
        <v>1H 2021</v>
      </c>
      <c r="D80" s="35" t="str">
        <f t="shared" ref="D80:M80" si="28">D5</f>
        <v>2H 2021</v>
      </c>
      <c r="E80" s="35" t="str">
        <f t="shared" si="28"/>
        <v>1H 2022</v>
      </c>
      <c r="F80" s="35" t="str">
        <f t="shared" si="28"/>
        <v>2H 2022</v>
      </c>
      <c r="G80" s="35">
        <f t="shared" si="28"/>
        <v>2023</v>
      </c>
      <c r="H80" s="35">
        <f t="shared" si="28"/>
        <v>2024</v>
      </c>
      <c r="I80" s="35">
        <f t="shared" si="28"/>
        <v>2025</v>
      </c>
      <c r="J80" s="35">
        <f t="shared" si="28"/>
        <v>2026</v>
      </c>
      <c r="K80" s="35">
        <f t="shared" si="28"/>
        <v>2027</v>
      </c>
      <c r="L80" s="35">
        <f t="shared" si="28"/>
        <v>2027</v>
      </c>
      <c r="M80" s="35">
        <f t="shared" si="28"/>
        <v>2028</v>
      </c>
      <c r="N80" s="37" t="s">
        <v>14</v>
      </c>
      <c r="P80" s="152"/>
      <c r="Q80" s="152"/>
      <c r="R80" s="152"/>
      <c r="S80" s="152"/>
    </row>
    <row r="81" spans="2:19" x14ac:dyDescent="0.25">
      <c r="B81" s="82" t="s">
        <v>19</v>
      </c>
      <c r="C81" s="38"/>
      <c r="D81" s="38"/>
      <c r="E81" s="38">
        <v>1</v>
      </c>
      <c r="F81" s="38">
        <v>1</v>
      </c>
      <c r="G81" s="38">
        <v>1</v>
      </c>
      <c r="H81" s="38"/>
      <c r="I81" s="38"/>
      <c r="J81" s="38"/>
      <c r="K81" s="38"/>
      <c r="L81" s="38"/>
      <c r="M81" s="39"/>
      <c r="N81" s="40">
        <f>SUM(C81:M81)</f>
        <v>3</v>
      </c>
      <c r="P81" s="152"/>
      <c r="Q81" s="152"/>
      <c r="R81" s="152"/>
      <c r="S81" s="152"/>
    </row>
    <row r="82" spans="2:19" x14ac:dyDescent="0.25">
      <c r="B82" s="82" t="s">
        <v>20</v>
      </c>
      <c r="C82" s="38"/>
      <c r="D82" s="38"/>
      <c r="E82" s="38"/>
      <c r="F82" s="38"/>
      <c r="G82" s="38">
        <v>1</v>
      </c>
      <c r="H82" s="38"/>
      <c r="I82" s="38"/>
      <c r="J82" s="38"/>
      <c r="K82" s="38"/>
      <c r="L82" s="38"/>
      <c r="M82" s="39"/>
      <c r="N82" s="40">
        <f>SUM(C82:M82)</f>
        <v>1</v>
      </c>
      <c r="P82" s="152"/>
      <c r="Q82" s="152"/>
      <c r="R82" s="152"/>
      <c r="S82" s="152"/>
    </row>
    <row r="83" spans="2:19" x14ac:dyDescent="0.25">
      <c r="B83" s="82" t="s">
        <v>21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9"/>
      <c r="N83" s="40">
        <f>SUM(C83:M83)</f>
        <v>0</v>
      </c>
      <c r="P83" s="152"/>
      <c r="Q83" s="152"/>
      <c r="R83" s="152"/>
      <c r="S83" s="152"/>
    </row>
    <row r="84" spans="2:19" ht="16.5" thickBot="1" x14ac:dyDescent="0.3">
      <c r="B84" s="41" t="s">
        <v>13</v>
      </c>
      <c r="C84" s="42">
        <f>SUM(C81:C83)</f>
        <v>0</v>
      </c>
      <c r="D84" s="42">
        <f t="shared" ref="D84:N84" si="29">SUM(D81:D83)</f>
        <v>0</v>
      </c>
      <c r="E84" s="42">
        <f t="shared" si="29"/>
        <v>1</v>
      </c>
      <c r="F84" s="42">
        <f t="shared" si="29"/>
        <v>1</v>
      </c>
      <c r="G84" s="42">
        <f t="shared" si="29"/>
        <v>2</v>
      </c>
      <c r="H84" s="42">
        <f t="shared" si="29"/>
        <v>0</v>
      </c>
      <c r="I84" s="42">
        <f t="shared" si="29"/>
        <v>0</v>
      </c>
      <c r="J84" s="42">
        <f t="shared" si="29"/>
        <v>0</v>
      </c>
      <c r="K84" s="42">
        <f t="shared" si="29"/>
        <v>0</v>
      </c>
      <c r="L84" s="42">
        <f t="shared" si="29"/>
        <v>0</v>
      </c>
      <c r="M84" s="42">
        <f t="shared" si="29"/>
        <v>0</v>
      </c>
      <c r="N84" s="43">
        <f t="shared" si="29"/>
        <v>4</v>
      </c>
      <c r="P84" s="152"/>
      <c r="Q84" s="152"/>
      <c r="R84" s="152"/>
      <c r="S84" s="152"/>
    </row>
    <row r="85" spans="2:19" ht="16.5" thickBot="1" x14ac:dyDescent="0.3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P85" s="152"/>
      <c r="Q85" s="152"/>
      <c r="R85" s="152"/>
      <c r="S85" s="152"/>
    </row>
    <row r="86" spans="2:19" x14ac:dyDescent="0.25">
      <c r="B86" s="34" t="s">
        <v>31</v>
      </c>
      <c r="C86" s="35" t="str">
        <f>C5</f>
        <v>1H 2021</v>
      </c>
      <c r="D86" s="35" t="str">
        <f t="shared" ref="D86:M86" si="30">D5</f>
        <v>2H 2021</v>
      </c>
      <c r="E86" s="35" t="str">
        <f t="shared" si="30"/>
        <v>1H 2022</v>
      </c>
      <c r="F86" s="35" t="str">
        <f t="shared" si="30"/>
        <v>2H 2022</v>
      </c>
      <c r="G86" s="35">
        <f t="shared" si="30"/>
        <v>2023</v>
      </c>
      <c r="H86" s="35">
        <f t="shared" si="30"/>
        <v>2024</v>
      </c>
      <c r="I86" s="35">
        <f t="shared" si="30"/>
        <v>2025</v>
      </c>
      <c r="J86" s="35">
        <f t="shared" si="30"/>
        <v>2026</v>
      </c>
      <c r="K86" s="35">
        <f t="shared" si="30"/>
        <v>2027</v>
      </c>
      <c r="L86" s="35">
        <f t="shared" si="30"/>
        <v>2027</v>
      </c>
      <c r="M86" s="35">
        <f t="shared" si="30"/>
        <v>2028</v>
      </c>
      <c r="N86" s="37" t="s">
        <v>14</v>
      </c>
      <c r="P86" s="152"/>
      <c r="Q86" s="152"/>
      <c r="R86" s="152"/>
      <c r="S86" s="152"/>
    </row>
    <row r="87" spans="2:19" x14ac:dyDescent="0.25">
      <c r="B87" s="82" t="s">
        <v>76</v>
      </c>
      <c r="C87" s="38">
        <v>1</v>
      </c>
      <c r="D87" s="38">
        <v>2</v>
      </c>
      <c r="E87" s="38"/>
      <c r="F87" s="38"/>
      <c r="G87" s="38">
        <v>1</v>
      </c>
      <c r="H87" s="38">
        <v>2</v>
      </c>
      <c r="I87" s="38">
        <v>3</v>
      </c>
      <c r="J87" s="38">
        <v>3</v>
      </c>
      <c r="K87" s="38">
        <v>3</v>
      </c>
      <c r="L87" s="38">
        <v>3</v>
      </c>
      <c r="M87" s="39">
        <v>4</v>
      </c>
      <c r="N87" s="40">
        <f>SUM(C87:M87)</f>
        <v>22</v>
      </c>
      <c r="P87" s="152"/>
      <c r="Q87" s="152"/>
      <c r="R87" s="152"/>
      <c r="S87" s="152"/>
    </row>
    <row r="88" spans="2:19" x14ac:dyDescent="0.25">
      <c r="B88" s="82" t="s">
        <v>74</v>
      </c>
      <c r="C88" s="38"/>
      <c r="D88" s="38">
        <v>3</v>
      </c>
      <c r="E88" s="38">
        <v>3</v>
      </c>
      <c r="F88" s="38">
        <v>1</v>
      </c>
      <c r="G88" s="38">
        <v>2</v>
      </c>
      <c r="H88" s="38"/>
      <c r="I88" s="38"/>
      <c r="J88" s="38"/>
      <c r="K88" s="38">
        <v>5</v>
      </c>
      <c r="L88" s="38"/>
      <c r="M88" s="39"/>
      <c r="N88" s="40">
        <f>SUM(C88:M88)</f>
        <v>14</v>
      </c>
      <c r="P88" s="152"/>
      <c r="Q88" s="152"/>
      <c r="R88" s="152"/>
      <c r="S88" s="152"/>
    </row>
    <row r="89" spans="2:19" ht="16.5" thickBot="1" x14ac:dyDescent="0.3">
      <c r="B89" s="41" t="s">
        <v>13</v>
      </c>
      <c r="C89" s="42">
        <f>SUM(C87:C88)</f>
        <v>1</v>
      </c>
      <c r="D89" s="42">
        <f t="shared" ref="D89:N89" si="31">SUM(D87:D88)</f>
        <v>5</v>
      </c>
      <c r="E89" s="42">
        <f t="shared" si="31"/>
        <v>3</v>
      </c>
      <c r="F89" s="42">
        <f t="shared" si="31"/>
        <v>1</v>
      </c>
      <c r="G89" s="42">
        <f t="shared" si="31"/>
        <v>3</v>
      </c>
      <c r="H89" s="42">
        <f t="shared" si="31"/>
        <v>2</v>
      </c>
      <c r="I89" s="42">
        <f t="shared" si="31"/>
        <v>3</v>
      </c>
      <c r="J89" s="42">
        <f t="shared" si="31"/>
        <v>3</v>
      </c>
      <c r="K89" s="42">
        <f t="shared" si="31"/>
        <v>8</v>
      </c>
      <c r="L89" s="42">
        <f t="shared" si="31"/>
        <v>3</v>
      </c>
      <c r="M89" s="42">
        <f t="shared" si="31"/>
        <v>4</v>
      </c>
      <c r="N89" s="43">
        <f t="shared" si="31"/>
        <v>36</v>
      </c>
      <c r="P89" s="152"/>
      <c r="Q89" s="152"/>
      <c r="R89" s="152"/>
      <c r="S89" s="152"/>
    </row>
    <row r="90" spans="2:19" ht="16.5" thickBot="1" x14ac:dyDescent="0.3">
      <c r="B90" s="50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2:19" x14ac:dyDescent="0.25">
      <c r="B91" s="171" t="s">
        <v>33</v>
      </c>
      <c r="C91" s="94" t="str">
        <f>C5</f>
        <v>1H 2021</v>
      </c>
      <c r="D91" s="94" t="str">
        <f t="shared" ref="D91:M91" si="32">D5</f>
        <v>2H 2021</v>
      </c>
      <c r="E91" s="94" t="str">
        <f t="shared" si="32"/>
        <v>1H 2022</v>
      </c>
      <c r="F91" s="94" t="str">
        <f t="shared" si="32"/>
        <v>2H 2022</v>
      </c>
      <c r="G91" s="94">
        <f t="shared" si="32"/>
        <v>2023</v>
      </c>
      <c r="H91" s="94">
        <f t="shared" si="32"/>
        <v>2024</v>
      </c>
      <c r="I91" s="94">
        <f t="shared" si="32"/>
        <v>2025</v>
      </c>
      <c r="J91" s="94">
        <f t="shared" si="32"/>
        <v>2026</v>
      </c>
      <c r="K91" s="94">
        <f t="shared" si="32"/>
        <v>2027</v>
      </c>
      <c r="L91" s="94">
        <f t="shared" si="32"/>
        <v>2027</v>
      </c>
      <c r="M91" s="94">
        <f t="shared" si="32"/>
        <v>2028</v>
      </c>
      <c r="N91" s="96" t="s">
        <v>14</v>
      </c>
    </row>
    <row r="92" spans="2:19" ht="16.5" thickBot="1" x14ac:dyDescent="0.3">
      <c r="B92" s="172"/>
      <c r="C92" s="127">
        <f xml:space="preserve"> SUM(C72, C78, C84, C89)</f>
        <v>1</v>
      </c>
      <c r="D92" s="127">
        <f t="shared" ref="D92:M92" si="33" xml:space="preserve"> SUM(D72, D78, D84, D89)</f>
        <v>5</v>
      </c>
      <c r="E92" s="127">
        <f t="shared" si="33"/>
        <v>8</v>
      </c>
      <c r="F92" s="127">
        <f t="shared" si="33"/>
        <v>6</v>
      </c>
      <c r="G92" s="127">
        <f t="shared" si="33"/>
        <v>9</v>
      </c>
      <c r="H92" s="127">
        <f t="shared" si="33"/>
        <v>5</v>
      </c>
      <c r="I92" s="127">
        <f t="shared" si="33"/>
        <v>6</v>
      </c>
      <c r="J92" s="127">
        <f t="shared" si="33"/>
        <v>6</v>
      </c>
      <c r="K92" s="127">
        <f t="shared" si="33"/>
        <v>11</v>
      </c>
      <c r="L92" s="127">
        <f t="shared" si="33"/>
        <v>6</v>
      </c>
      <c r="M92" s="127">
        <f t="shared" si="33"/>
        <v>7</v>
      </c>
      <c r="N92" s="127">
        <f xml:space="preserve"> SUM(N72, N78, N84, N89)</f>
        <v>70</v>
      </c>
    </row>
  </sheetData>
  <mergeCells count="14">
    <mergeCell ref="B66:N66"/>
    <mergeCell ref="B91:B92"/>
    <mergeCell ref="B1:N1"/>
    <mergeCell ref="B3:N3"/>
    <mergeCell ref="B26:B27"/>
    <mergeCell ref="B30:N30"/>
    <mergeCell ref="B62:B63"/>
    <mergeCell ref="O1:S1"/>
    <mergeCell ref="P4:S11"/>
    <mergeCell ref="P31:S38"/>
    <mergeCell ref="P67:S74"/>
    <mergeCell ref="P3:S3"/>
    <mergeCell ref="P30:S30"/>
    <mergeCell ref="P66:S66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2"/>
  <sheetViews>
    <sheetView showGridLines="0" workbookViewId="0"/>
  </sheetViews>
  <sheetFormatPr defaultColWidth="10.625" defaultRowHeight="15.75" x14ac:dyDescent="0.25"/>
  <cols>
    <col min="1" max="1" width="4.625" customWidth="1"/>
    <col min="2" max="2" width="33.875" customWidth="1"/>
    <col min="15" max="15" width="4.625" customWidth="1"/>
  </cols>
  <sheetData>
    <row r="1" spans="2:19" ht="69.95" customHeight="1" x14ac:dyDescent="0.25">
      <c r="B1" s="170" t="str">
        <f ca="1">LEFT(RIGHT(CELL("filename",D3),LEN(CELL("filename",D3))-FIND("]",CELL("filename",D3))),20)</f>
        <v>3.3 Vaihtoehto C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2:19" s="152" customFormat="1" ht="20.100000000000001" customHeight="1" x14ac:dyDescent="0.25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2:19" ht="20.100000000000001" customHeight="1" x14ac:dyDescent="0.25">
      <c r="B3" s="167" t="s">
        <v>102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166" t="s">
        <v>105</v>
      </c>
      <c r="Q3" s="166"/>
      <c r="R3" s="166"/>
      <c r="S3" s="166"/>
    </row>
    <row r="4" spans="2:19" ht="15.95" customHeight="1" thickBot="1" x14ac:dyDescent="0.3">
      <c r="P4" s="157" t="s">
        <v>113</v>
      </c>
      <c r="Q4" s="158"/>
      <c r="R4" s="158"/>
      <c r="S4" s="159"/>
    </row>
    <row r="5" spans="2:19" x14ac:dyDescent="0.25">
      <c r="B5" s="34" t="s">
        <v>62</v>
      </c>
      <c r="C5" s="35" t="str">
        <f>'4. Parametrit'!C19</f>
        <v>1H 2021</v>
      </c>
      <c r="D5" s="35" t="str">
        <f>'4. Parametrit'!C20</f>
        <v>2H 2021</v>
      </c>
      <c r="E5" s="35" t="str">
        <f>'4. Parametrit'!C21</f>
        <v>1H 2022</v>
      </c>
      <c r="F5" s="35" t="str">
        <f>'4. Parametrit'!C22</f>
        <v>2H 2022</v>
      </c>
      <c r="G5" s="35">
        <f>'4. Parametrit'!C23</f>
        <v>2023</v>
      </c>
      <c r="H5" s="35">
        <f>'4. Parametrit'!C24</f>
        <v>2024</v>
      </c>
      <c r="I5" s="35">
        <f>'4. Parametrit'!C25</f>
        <v>2025</v>
      </c>
      <c r="J5" s="35">
        <f>'4. Parametrit'!C26</f>
        <v>2026</v>
      </c>
      <c r="K5" s="35">
        <f>'4. Parametrit'!C27</f>
        <v>2027</v>
      </c>
      <c r="L5" s="35">
        <v>2027</v>
      </c>
      <c r="M5" s="36">
        <v>2028</v>
      </c>
      <c r="N5" s="37" t="s">
        <v>14</v>
      </c>
      <c r="P5" s="160"/>
      <c r="Q5" s="161"/>
      <c r="R5" s="161"/>
      <c r="S5" s="162"/>
    </row>
    <row r="6" spans="2:19" x14ac:dyDescent="0.25">
      <c r="B6" s="82" t="s">
        <v>11</v>
      </c>
      <c r="C6" s="38">
        <v>1</v>
      </c>
      <c r="D6" s="38">
        <v>1</v>
      </c>
      <c r="E6" s="38">
        <v>1</v>
      </c>
      <c r="F6" s="38">
        <v>1</v>
      </c>
      <c r="G6" s="38">
        <v>1</v>
      </c>
      <c r="H6" s="38">
        <v>1</v>
      </c>
      <c r="I6" s="38">
        <v>1</v>
      </c>
      <c r="J6" s="38">
        <v>1</v>
      </c>
      <c r="K6" s="38">
        <v>2</v>
      </c>
      <c r="L6" s="38">
        <v>3</v>
      </c>
      <c r="M6" s="38">
        <v>4</v>
      </c>
      <c r="N6" s="40">
        <f>SUM(C6:M6)</f>
        <v>17</v>
      </c>
      <c r="P6" s="160"/>
      <c r="Q6" s="161"/>
      <c r="R6" s="161"/>
      <c r="S6" s="162"/>
    </row>
    <row r="7" spans="2:19" x14ac:dyDescent="0.25">
      <c r="B7" s="82" t="s">
        <v>12</v>
      </c>
      <c r="C7" s="38">
        <v>2</v>
      </c>
      <c r="D7" s="38">
        <v>2</v>
      </c>
      <c r="E7" s="38">
        <v>2</v>
      </c>
      <c r="F7" s="38">
        <v>2</v>
      </c>
      <c r="G7" s="38">
        <v>2</v>
      </c>
      <c r="H7" s="38">
        <v>2</v>
      </c>
      <c r="I7" s="38">
        <v>2</v>
      </c>
      <c r="J7" s="38">
        <v>2</v>
      </c>
      <c r="K7" s="38">
        <v>2</v>
      </c>
      <c r="L7" s="38">
        <v>2</v>
      </c>
      <c r="M7" s="38">
        <v>2</v>
      </c>
      <c r="N7" s="40">
        <f>SUM(C7:M7)</f>
        <v>22</v>
      </c>
      <c r="P7" s="160"/>
      <c r="Q7" s="161"/>
      <c r="R7" s="161"/>
      <c r="S7" s="162"/>
    </row>
    <row r="8" spans="2:19" ht="16.5" thickBot="1" x14ac:dyDescent="0.3">
      <c r="B8" s="41" t="s">
        <v>13</v>
      </c>
      <c r="C8" s="42">
        <f t="shared" ref="C8:N8" si="0">SUM(C6:C7)</f>
        <v>3</v>
      </c>
      <c r="D8" s="42">
        <f t="shared" si="0"/>
        <v>3</v>
      </c>
      <c r="E8" s="42">
        <f t="shared" si="0"/>
        <v>3</v>
      </c>
      <c r="F8" s="42">
        <f t="shared" si="0"/>
        <v>3</v>
      </c>
      <c r="G8" s="42">
        <f t="shared" si="0"/>
        <v>3</v>
      </c>
      <c r="H8" s="42">
        <f t="shared" si="0"/>
        <v>3</v>
      </c>
      <c r="I8" s="42">
        <f t="shared" si="0"/>
        <v>3</v>
      </c>
      <c r="J8" s="42">
        <f>SUM(J6:J7)</f>
        <v>3</v>
      </c>
      <c r="K8" s="42">
        <f t="shared" ref="K8:M8" si="1">SUM(K6:K7)</f>
        <v>4</v>
      </c>
      <c r="L8" s="42">
        <f t="shared" si="1"/>
        <v>5</v>
      </c>
      <c r="M8" s="42">
        <f t="shared" si="1"/>
        <v>6</v>
      </c>
      <c r="N8" s="43">
        <f t="shared" si="0"/>
        <v>39</v>
      </c>
      <c r="P8" s="160"/>
      <c r="Q8" s="161"/>
      <c r="R8" s="161"/>
      <c r="S8" s="162"/>
    </row>
    <row r="9" spans="2:19" ht="16.5" thickBot="1" x14ac:dyDescent="0.3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P9" s="160"/>
      <c r="Q9" s="161"/>
      <c r="R9" s="161"/>
      <c r="S9" s="162"/>
    </row>
    <row r="10" spans="2:19" x14ac:dyDescent="0.25">
      <c r="B10" s="52" t="s">
        <v>64</v>
      </c>
      <c r="C10" s="45" t="str">
        <f>C5</f>
        <v>1H 2021</v>
      </c>
      <c r="D10" s="45" t="str">
        <f t="shared" ref="D10:M10" si="2">D5</f>
        <v>2H 2021</v>
      </c>
      <c r="E10" s="45" t="str">
        <f t="shared" si="2"/>
        <v>1H 2022</v>
      </c>
      <c r="F10" s="45" t="str">
        <f t="shared" si="2"/>
        <v>2H 2022</v>
      </c>
      <c r="G10" s="45">
        <f t="shared" si="2"/>
        <v>2023</v>
      </c>
      <c r="H10" s="45">
        <f t="shared" si="2"/>
        <v>2024</v>
      </c>
      <c r="I10" s="45">
        <f t="shared" si="2"/>
        <v>2025</v>
      </c>
      <c r="J10" s="45">
        <f t="shared" si="2"/>
        <v>2026</v>
      </c>
      <c r="K10" s="45">
        <f t="shared" si="2"/>
        <v>2027</v>
      </c>
      <c r="L10" s="45">
        <f t="shared" si="2"/>
        <v>2027</v>
      </c>
      <c r="M10" s="45">
        <f t="shared" si="2"/>
        <v>2028</v>
      </c>
      <c r="N10" s="46" t="s">
        <v>14</v>
      </c>
      <c r="P10" s="160"/>
      <c r="Q10" s="161"/>
      <c r="R10" s="161"/>
      <c r="S10" s="162"/>
    </row>
    <row r="11" spans="2:19" x14ac:dyDescent="0.25">
      <c r="B11" s="124" t="s">
        <v>27</v>
      </c>
      <c r="C11" s="38">
        <v>2</v>
      </c>
      <c r="D11" s="38">
        <v>2</v>
      </c>
      <c r="E11" s="38">
        <v>2</v>
      </c>
      <c r="F11" s="38">
        <v>2</v>
      </c>
      <c r="G11" s="38">
        <v>2</v>
      </c>
      <c r="H11" s="38">
        <v>2</v>
      </c>
      <c r="I11" s="38">
        <v>2</v>
      </c>
      <c r="J11" s="38">
        <v>2</v>
      </c>
      <c r="K11" s="38">
        <v>2</v>
      </c>
      <c r="L11" s="38">
        <v>2</v>
      </c>
      <c r="M11" s="38">
        <v>2</v>
      </c>
      <c r="N11" s="54">
        <f>SUM(C11:M11)</f>
        <v>22</v>
      </c>
      <c r="P11" s="163"/>
      <c r="Q11" s="164"/>
      <c r="R11" s="164"/>
      <c r="S11" s="165"/>
    </row>
    <row r="12" spans="2:19" x14ac:dyDescent="0.25">
      <c r="B12" s="124" t="s">
        <v>16</v>
      </c>
      <c r="C12" s="38">
        <v>2</v>
      </c>
      <c r="D12" s="38">
        <v>2</v>
      </c>
      <c r="E12" s="38">
        <v>2</v>
      </c>
      <c r="F12" s="38">
        <v>2</v>
      </c>
      <c r="G12" s="38">
        <v>2</v>
      </c>
      <c r="H12" s="38">
        <v>2</v>
      </c>
      <c r="I12" s="38">
        <v>2</v>
      </c>
      <c r="J12" s="38">
        <v>2</v>
      </c>
      <c r="K12" s="38">
        <v>2</v>
      </c>
      <c r="L12" s="38">
        <v>2</v>
      </c>
      <c r="M12" s="38">
        <v>2</v>
      </c>
      <c r="N12" s="54">
        <f>SUM(C12:M12)</f>
        <v>22</v>
      </c>
      <c r="P12" s="152"/>
      <c r="Q12" s="152"/>
      <c r="R12" s="152"/>
      <c r="S12" s="152"/>
    </row>
    <row r="13" spans="2:19" x14ac:dyDescent="0.25">
      <c r="B13" s="124" t="s">
        <v>63</v>
      </c>
      <c r="C13" s="38">
        <v>1</v>
      </c>
      <c r="D13" s="38">
        <v>1</v>
      </c>
      <c r="E13" s="38">
        <v>1</v>
      </c>
      <c r="F13" s="38">
        <v>1</v>
      </c>
      <c r="G13" s="38">
        <v>1</v>
      </c>
      <c r="H13" s="38">
        <v>1</v>
      </c>
      <c r="I13" s="38">
        <v>1</v>
      </c>
      <c r="J13" s="38">
        <v>1</v>
      </c>
      <c r="K13" s="38">
        <v>1</v>
      </c>
      <c r="L13" s="38">
        <v>1</v>
      </c>
      <c r="M13" s="38">
        <v>1</v>
      </c>
      <c r="N13" s="54">
        <f>SUM(C13:M13)</f>
        <v>11</v>
      </c>
    </row>
    <row r="14" spans="2:19" ht="16.5" thickBot="1" x14ac:dyDescent="0.3">
      <c r="B14" s="56" t="s">
        <v>13</v>
      </c>
      <c r="C14" s="57">
        <f>SUM(C11:C13)</f>
        <v>5</v>
      </c>
      <c r="D14" s="57">
        <f>SUM(D11:D13)</f>
        <v>5</v>
      </c>
      <c r="E14" s="57">
        <f>SUM(E11:E13)</f>
        <v>5</v>
      </c>
      <c r="F14" s="57">
        <f>SUM(F11:F13)</f>
        <v>5</v>
      </c>
      <c r="G14" s="57">
        <f t="shared" ref="G14:M14" si="3">SUM(G11:G13)</f>
        <v>5</v>
      </c>
      <c r="H14" s="57">
        <f t="shared" si="3"/>
        <v>5</v>
      </c>
      <c r="I14" s="57">
        <f t="shared" si="3"/>
        <v>5</v>
      </c>
      <c r="J14" s="57">
        <f t="shared" si="3"/>
        <v>5</v>
      </c>
      <c r="K14" s="57">
        <f t="shared" si="3"/>
        <v>5</v>
      </c>
      <c r="L14" s="57">
        <f>SUM(L11:L13)</f>
        <v>5</v>
      </c>
      <c r="M14" s="57">
        <f t="shared" si="3"/>
        <v>5</v>
      </c>
      <c r="N14" s="61">
        <f>SUM(N11:N13)</f>
        <v>55</v>
      </c>
      <c r="P14" s="152"/>
      <c r="Q14" s="152"/>
      <c r="R14" s="152"/>
      <c r="S14" s="152"/>
    </row>
    <row r="15" spans="2:19" ht="16.5" thickBot="1" x14ac:dyDescent="0.3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2:19" x14ac:dyDescent="0.25">
      <c r="B16" s="87" t="s">
        <v>65</v>
      </c>
      <c r="C16" s="95" t="str">
        <f t="shared" ref="C16:L16" si="4">C5</f>
        <v>1H 2021</v>
      </c>
      <c r="D16" s="95" t="str">
        <f t="shared" si="4"/>
        <v>2H 2021</v>
      </c>
      <c r="E16" s="95" t="str">
        <f t="shared" si="4"/>
        <v>1H 2022</v>
      </c>
      <c r="F16" s="95" t="str">
        <f t="shared" si="4"/>
        <v>2H 2022</v>
      </c>
      <c r="G16" s="95">
        <f t="shared" si="4"/>
        <v>2023</v>
      </c>
      <c r="H16" s="95">
        <f t="shared" si="4"/>
        <v>2024</v>
      </c>
      <c r="I16" s="95">
        <f t="shared" si="4"/>
        <v>2025</v>
      </c>
      <c r="J16" s="95">
        <f t="shared" si="4"/>
        <v>2026</v>
      </c>
      <c r="K16" s="95">
        <f t="shared" si="4"/>
        <v>2027</v>
      </c>
      <c r="L16" s="95">
        <f t="shared" si="4"/>
        <v>2027</v>
      </c>
      <c r="M16" s="95">
        <f>M5</f>
        <v>2028</v>
      </c>
      <c r="N16" s="96" t="s">
        <v>14</v>
      </c>
      <c r="P16" s="152"/>
      <c r="Q16" s="152"/>
      <c r="R16" s="152"/>
      <c r="S16" s="152"/>
    </row>
    <row r="17" spans="2:19" x14ac:dyDescent="0.25">
      <c r="B17" s="108" t="s">
        <v>68</v>
      </c>
      <c r="C17" s="38">
        <v>2</v>
      </c>
      <c r="D17" s="38">
        <v>2</v>
      </c>
      <c r="E17" s="38">
        <v>2</v>
      </c>
      <c r="F17" s="38">
        <v>2</v>
      </c>
      <c r="G17" s="38">
        <v>2</v>
      </c>
      <c r="H17" s="38">
        <v>2</v>
      </c>
      <c r="I17" s="38">
        <v>2</v>
      </c>
      <c r="J17" s="38">
        <v>2</v>
      </c>
      <c r="K17" s="38">
        <v>2</v>
      </c>
      <c r="L17" s="38">
        <v>2</v>
      </c>
      <c r="M17" s="38">
        <v>2</v>
      </c>
      <c r="N17" s="109">
        <f>SUM(C17:M17)</f>
        <v>22</v>
      </c>
    </row>
    <row r="18" spans="2:19" x14ac:dyDescent="0.25">
      <c r="B18" s="108" t="s">
        <v>69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  <c r="N18" s="109"/>
      <c r="P18" s="152"/>
      <c r="Q18" s="152"/>
      <c r="R18" s="152"/>
      <c r="S18" s="152"/>
    </row>
    <row r="19" spans="2:19" ht="16.5" thickBot="1" x14ac:dyDescent="0.3">
      <c r="B19" s="91" t="s">
        <v>13</v>
      </c>
      <c r="C19" s="117">
        <f>SUM(C17:C18)</f>
        <v>2</v>
      </c>
      <c r="D19" s="117">
        <f t="shared" ref="D19:N19" si="5">SUM(D17:D18)</f>
        <v>2</v>
      </c>
      <c r="E19" s="117">
        <f t="shared" si="5"/>
        <v>2</v>
      </c>
      <c r="F19" s="117">
        <f t="shared" si="5"/>
        <v>2</v>
      </c>
      <c r="G19" s="117">
        <f t="shared" si="5"/>
        <v>2</v>
      </c>
      <c r="H19" s="117">
        <f t="shared" si="5"/>
        <v>2</v>
      </c>
      <c r="I19" s="117">
        <f t="shared" si="5"/>
        <v>2</v>
      </c>
      <c r="J19" s="117">
        <f t="shared" si="5"/>
        <v>2</v>
      </c>
      <c r="K19" s="117">
        <f t="shared" si="5"/>
        <v>2</v>
      </c>
      <c r="L19" s="117">
        <f t="shared" si="5"/>
        <v>2</v>
      </c>
      <c r="M19" s="117">
        <f t="shared" si="5"/>
        <v>2</v>
      </c>
      <c r="N19" s="118">
        <f t="shared" si="5"/>
        <v>22</v>
      </c>
    </row>
    <row r="20" spans="2:19" s="85" customFormat="1" ht="16.5" thickBot="1" x14ac:dyDescent="0.3">
      <c r="B20" s="27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P20" s="152"/>
      <c r="Q20" s="152"/>
      <c r="R20" s="152"/>
      <c r="S20" s="152"/>
    </row>
    <row r="21" spans="2:19" x14ac:dyDescent="0.25">
      <c r="B21" s="87" t="s">
        <v>66</v>
      </c>
      <c r="C21" s="94" t="str">
        <f>C5</f>
        <v>1H 2021</v>
      </c>
      <c r="D21" s="94" t="str">
        <f t="shared" ref="D21:M21" si="6">D5</f>
        <v>2H 2021</v>
      </c>
      <c r="E21" s="94" t="str">
        <f t="shared" si="6"/>
        <v>1H 2022</v>
      </c>
      <c r="F21" s="94" t="str">
        <f t="shared" si="6"/>
        <v>2H 2022</v>
      </c>
      <c r="G21" s="94">
        <f t="shared" si="6"/>
        <v>2023</v>
      </c>
      <c r="H21" s="94">
        <f t="shared" si="6"/>
        <v>2024</v>
      </c>
      <c r="I21" s="94">
        <f t="shared" si="6"/>
        <v>2025</v>
      </c>
      <c r="J21" s="94">
        <f t="shared" si="6"/>
        <v>2026</v>
      </c>
      <c r="K21" s="94">
        <f t="shared" si="6"/>
        <v>2027</v>
      </c>
      <c r="L21" s="94">
        <f t="shared" si="6"/>
        <v>2027</v>
      </c>
      <c r="M21" s="94">
        <f t="shared" si="6"/>
        <v>2028</v>
      </c>
      <c r="N21" s="96" t="s">
        <v>14</v>
      </c>
    </row>
    <row r="22" spans="2:19" x14ac:dyDescent="0.25">
      <c r="B22" s="108" t="s">
        <v>67</v>
      </c>
      <c r="C22" s="38">
        <v>2</v>
      </c>
      <c r="D22" s="38"/>
      <c r="E22" s="38">
        <v>2</v>
      </c>
      <c r="F22" s="38"/>
      <c r="G22" s="38">
        <v>1</v>
      </c>
      <c r="H22" s="38"/>
      <c r="I22" s="38"/>
      <c r="J22" s="38"/>
      <c r="K22" s="38"/>
      <c r="L22" s="38"/>
      <c r="M22" s="39"/>
      <c r="N22" s="109"/>
    </row>
    <row r="23" spans="2:19" x14ac:dyDescent="0.25">
      <c r="B23" s="108" t="s">
        <v>20</v>
      </c>
      <c r="C23" s="38"/>
      <c r="D23" s="38"/>
      <c r="E23" s="38"/>
      <c r="F23" s="38"/>
      <c r="G23" s="38"/>
      <c r="H23" s="38"/>
      <c r="I23" s="38"/>
      <c r="J23" s="38"/>
      <c r="K23" s="38">
        <v>1</v>
      </c>
      <c r="L23" s="38">
        <v>3</v>
      </c>
      <c r="M23" s="39">
        <v>3</v>
      </c>
      <c r="N23" s="109">
        <f>SUM(C23:M23)</f>
        <v>7</v>
      </c>
    </row>
    <row r="24" spans="2:19" ht="16.5" thickBot="1" x14ac:dyDescent="0.3">
      <c r="B24" s="91" t="s">
        <v>13</v>
      </c>
      <c r="C24" s="92">
        <f t="shared" ref="C24:L24" si="7">SUM(C22:C23)</f>
        <v>2</v>
      </c>
      <c r="D24" s="92">
        <f t="shared" si="7"/>
        <v>0</v>
      </c>
      <c r="E24" s="92">
        <f t="shared" si="7"/>
        <v>2</v>
      </c>
      <c r="F24" s="92">
        <f t="shared" si="7"/>
        <v>0</v>
      </c>
      <c r="G24" s="92">
        <f t="shared" si="7"/>
        <v>1</v>
      </c>
      <c r="H24" s="92">
        <f t="shared" si="7"/>
        <v>0</v>
      </c>
      <c r="I24" s="92">
        <f t="shared" si="7"/>
        <v>0</v>
      </c>
      <c r="J24" s="92">
        <f t="shared" si="7"/>
        <v>0</v>
      </c>
      <c r="K24" s="92">
        <f t="shared" si="7"/>
        <v>1</v>
      </c>
      <c r="L24" s="92">
        <f t="shared" si="7"/>
        <v>3</v>
      </c>
      <c r="M24" s="92">
        <f>SUM(M22:M23)</f>
        <v>3</v>
      </c>
      <c r="N24" s="93">
        <f t="shared" ref="N24" si="8">SUM(N17:N23)</f>
        <v>51</v>
      </c>
    </row>
    <row r="25" spans="2:19" ht="16.5" thickBot="1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2:19" x14ac:dyDescent="0.25">
      <c r="B26" s="173" t="s">
        <v>32</v>
      </c>
      <c r="C26" s="88" t="str">
        <f>C5</f>
        <v>1H 2021</v>
      </c>
      <c r="D26" s="88" t="str">
        <f t="shared" ref="D26:M26" si="9">D5</f>
        <v>2H 2021</v>
      </c>
      <c r="E26" s="88" t="str">
        <f t="shared" si="9"/>
        <v>1H 2022</v>
      </c>
      <c r="F26" s="88" t="str">
        <f t="shared" si="9"/>
        <v>2H 2022</v>
      </c>
      <c r="G26" s="88">
        <f t="shared" si="9"/>
        <v>2023</v>
      </c>
      <c r="H26" s="88">
        <f t="shared" si="9"/>
        <v>2024</v>
      </c>
      <c r="I26" s="88">
        <f t="shared" si="9"/>
        <v>2025</v>
      </c>
      <c r="J26" s="88">
        <f t="shared" si="9"/>
        <v>2026</v>
      </c>
      <c r="K26" s="88">
        <f t="shared" si="9"/>
        <v>2027</v>
      </c>
      <c r="L26" s="88">
        <f t="shared" si="9"/>
        <v>2027</v>
      </c>
      <c r="M26" s="88">
        <f t="shared" si="9"/>
        <v>2028</v>
      </c>
      <c r="N26" s="89" t="s">
        <v>14</v>
      </c>
    </row>
    <row r="27" spans="2:19" s="2" customFormat="1" ht="18.95" customHeight="1" thickBot="1" x14ac:dyDescent="0.3">
      <c r="B27" s="174"/>
      <c r="C27" s="119">
        <f>SUM(C8, C14, C19, C24)</f>
        <v>12</v>
      </c>
      <c r="D27" s="119">
        <f t="shared" ref="D27:N27" si="10">SUM(D8, D14, D19, D24)</f>
        <v>10</v>
      </c>
      <c r="E27" s="119">
        <f t="shared" si="10"/>
        <v>12</v>
      </c>
      <c r="F27" s="119">
        <f t="shared" si="10"/>
        <v>10</v>
      </c>
      <c r="G27" s="119">
        <f t="shared" si="10"/>
        <v>11</v>
      </c>
      <c r="H27" s="119">
        <f t="shared" si="10"/>
        <v>10</v>
      </c>
      <c r="I27" s="119">
        <f t="shared" si="10"/>
        <v>10</v>
      </c>
      <c r="J27" s="119">
        <f t="shared" si="10"/>
        <v>10</v>
      </c>
      <c r="K27" s="119">
        <f t="shared" si="10"/>
        <v>12</v>
      </c>
      <c r="L27" s="119">
        <f t="shared" si="10"/>
        <v>15</v>
      </c>
      <c r="M27" s="119">
        <f t="shared" si="10"/>
        <v>16</v>
      </c>
      <c r="N27" s="120">
        <f t="shared" si="10"/>
        <v>167</v>
      </c>
      <c r="P27"/>
      <c r="Q27"/>
      <c r="R27"/>
      <c r="S27"/>
    </row>
    <row r="30" spans="2:19" ht="20.100000000000001" customHeight="1" x14ac:dyDescent="0.25">
      <c r="B30" s="167" t="s">
        <v>38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P30" s="166" t="s">
        <v>106</v>
      </c>
      <c r="Q30" s="166"/>
      <c r="R30" s="166"/>
      <c r="S30" s="166"/>
    </row>
    <row r="31" spans="2:19" ht="15.95" customHeight="1" thickBot="1" x14ac:dyDescent="0.3">
      <c r="P31" s="157" t="s">
        <v>114</v>
      </c>
      <c r="Q31" s="158"/>
      <c r="R31" s="158"/>
      <c r="S31" s="159"/>
    </row>
    <row r="32" spans="2:19" x14ac:dyDescent="0.25">
      <c r="B32" s="87" t="s">
        <v>17</v>
      </c>
      <c r="C32" s="94" t="str">
        <f>C5</f>
        <v>1H 2021</v>
      </c>
      <c r="D32" s="94" t="str">
        <f t="shared" ref="D32:M32" si="11">D5</f>
        <v>2H 2021</v>
      </c>
      <c r="E32" s="94" t="str">
        <f t="shared" si="11"/>
        <v>1H 2022</v>
      </c>
      <c r="F32" s="94" t="str">
        <f t="shared" si="11"/>
        <v>2H 2022</v>
      </c>
      <c r="G32" s="94">
        <f t="shared" si="11"/>
        <v>2023</v>
      </c>
      <c r="H32" s="94">
        <f t="shared" si="11"/>
        <v>2024</v>
      </c>
      <c r="I32" s="94">
        <f t="shared" si="11"/>
        <v>2025</v>
      </c>
      <c r="J32" s="94">
        <f t="shared" si="11"/>
        <v>2026</v>
      </c>
      <c r="K32" s="94">
        <f t="shared" si="11"/>
        <v>2027</v>
      </c>
      <c r="L32" s="94">
        <f t="shared" si="11"/>
        <v>2027</v>
      </c>
      <c r="M32" s="94">
        <f t="shared" si="11"/>
        <v>2028</v>
      </c>
      <c r="N32" s="96" t="s">
        <v>14</v>
      </c>
      <c r="P32" s="160"/>
      <c r="Q32" s="161"/>
      <c r="R32" s="161"/>
      <c r="S32" s="162"/>
    </row>
    <row r="33" spans="2:19" x14ac:dyDescent="0.25">
      <c r="B33" s="108" t="s">
        <v>11</v>
      </c>
      <c r="C33" s="38">
        <v>5</v>
      </c>
      <c r="D33" s="38"/>
      <c r="E33" s="38"/>
      <c r="F33" s="38"/>
      <c r="G33" s="38"/>
      <c r="H33" s="38"/>
      <c r="I33" s="38"/>
      <c r="J33" s="38"/>
      <c r="K33" s="38"/>
      <c r="L33" s="38"/>
      <c r="M33" s="39"/>
      <c r="N33" s="109">
        <f>SUM(C33:M33)</f>
        <v>5</v>
      </c>
      <c r="P33" s="160"/>
      <c r="Q33" s="161"/>
      <c r="R33" s="161"/>
      <c r="S33" s="162"/>
    </row>
    <row r="34" spans="2:19" x14ac:dyDescent="0.25">
      <c r="B34" s="108" t="s">
        <v>12</v>
      </c>
      <c r="C34" s="83"/>
      <c r="D34" s="83">
        <v>3</v>
      </c>
      <c r="E34" s="83">
        <v>3</v>
      </c>
      <c r="F34" s="83">
        <v>2</v>
      </c>
      <c r="G34" s="83">
        <v>2</v>
      </c>
      <c r="H34" s="83"/>
      <c r="I34" s="83"/>
      <c r="J34" s="83">
        <v>2</v>
      </c>
      <c r="K34" s="83">
        <v>3</v>
      </c>
      <c r="L34" s="83">
        <v>3</v>
      </c>
      <c r="M34" s="84">
        <v>4</v>
      </c>
      <c r="N34" s="121">
        <f>SUM(C34:M34)</f>
        <v>22</v>
      </c>
      <c r="P34" s="160"/>
      <c r="Q34" s="161"/>
      <c r="R34" s="161"/>
      <c r="S34" s="162"/>
    </row>
    <row r="35" spans="2:19" ht="16.5" thickBot="1" x14ac:dyDescent="0.3">
      <c r="B35" s="91" t="s">
        <v>13</v>
      </c>
      <c r="C35" s="122">
        <f>SUM(C33:C34)</f>
        <v>5</v>
      </c>
      <c r="D35" s="122">
        <f t="shared" ref="D35:N35" si="12">SUM(D33:D34)</f>
        <v>3</v>
      </c>
      <c r="E35" s="122">
        <f t="shared" si="12"/>
        <v>3</v>
      </c>
      <c r="F35" s="122">
        <f t="shared" si="12"/>
        <v>2</v>
      </c>
      <c r="G35" s="122">
        <f t="shared" si="12"/>
        <v>2</v>
      </c>
      <c r="H35" s="122">
        <f t="shared" si="12"/>
        <v>0</v>
      </c>
      <c r="I35" s="122">
        <f t="shared" si="12"/>
        <v>0</v>
      </c>
      <c r="J35" s="122">
        <f t="shared" si="12"/>
        <v>2</v>
      </c>
      <c r="K35" s="122">
        <f t="shared" si="12"/>
        <v>3</v>
      </c>
      <c r="L35" s="122">
        <f t="shared" si="12"/>
        <v>3</v>
      </c>
      <c r="M35" s="122">
        <f t="shared" si="12"/>
        <v>4</v>
      </c>
      <c r="N35" s="123">
        <f t="shared" si="12"/>
        <v>27</v>
      </c>
      <c r="P35" s="160"/>
      <c r="Q35" s="161"/>
      <c r="R35" s="161"/>
      <c r="S35" s="162"/>
    </row>
    <row r="36" spans="2:19" ht="16.5" thickBot="1" x14ac:dyDescent="0.3">
      <c r="B36" s="81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P36" s="160"/>
      <c r="Q36" s="161"/>
      <c r="R36" s="161"/>
      <c r="S36" s="162"/>
    </row>
    <row r="37" spans="2:19" x14ac:dyDescent="0.25">
      <c r="B37" s="87" t="s">
        <v>22</v>
      </c>
      <c r="C37" s="94" t="str">
        <f>C5</f>
        <v>1H 2021</v>
      </c>
      <c r="D37" s="94" t="str">
        <f t="shared" ref="D37:M37" si="13">D5</f>
        <v>2H 2021</v>
      </c>
      <c r="E37" s="94" t="str">
        <f t="shared" si="13"/>
        <v>1H 2022</v>
      </c>
      <c r="F37" s="94" t="str">
        <f t="shared" si="13"/>
        <v>2H 2022</v>
      </c>
      <c r="G37" s="94">
        <f t="shared" si="13"/>
        <v>2023</v>
      </c>
      <c r="H37" s="94">
        <f t="shared" si="13"/>
        <v>2024</v>
      </c>
      <c r="I37" s="94">
        <f t="shared" si="13"/>
        <v>2025</v>
      </c>
      <c r="J37" s="94">
        <f t="shared" si="13"/>
        <v>2026</v>
      </c>
      <c r="K37" s="94">
        <f t="shared" si="13"/>
        <v>2027</v>
      </c>
      <c r="L37" s="94">
        <f t="shared" si="13"/>
        <v>2027</v>
      </c>
      <c r="M37" s="94">
        <f t="shared" si="13"/>
        <v>2028</v>
      </c>
      <c r="N37" s="96" t="s">
        <v>14</v>
      </c>
      <c r="P37" s="160"/>
      <c r="Q37" s="161"/>
      <c r="R37" s="161"/>
      <c r="S37" s="162"/>
    </row>
    <row r="38" spans="2:19" x14ac:dyDescent="0.25">
      <c r="B38" s="108" t="s">
        <v>11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9"/>
      <c r="N38" s="109">
        <f>SUM(C38:M38)</f>
        <v>0</v>
      </c>
      <c r="P38" s="163"/>
      <c r="Q38" s="164"/>
      <c r="R38" s="164"/>
      <c r="S38" s="165"/>
    </row>
    <row r="39" spans="2:19" x14ac:dyDescent="0.25">
      <c r="B39" s="108" t="s">
        <v>12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>
        <v>0</v>
      </c>
      <c r="N39" s="109">
        <f>SUM(C39:M39)</f>
        <v>0</v>
      </c>
    </row>
    <row r="40" spans="2:19" ht="16.5" thickBot="1" x14ac:dyDescent="0.3">
      <c r="B40" s="91" t="s">
        <v>13</v>
      </c>
      <c r="C40" s="92">
        <f>SUM(C38:C39)</f>
        <v>0</v>
      </c>
      <c r="D40" s="92">
        <f t="shared" ref="D40:N40" si="14">SUM(D38:D39)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92">
        <f t="shared" si="14"/>
        <v>0</v>
      </c>
      <c r="K40" s="92">
        <f t="shared" si="14"/>
        <v>0</v>
      </c>
      <c r="L40" s="92">
        <f t="shared" si="14"/>
        <v>0</v>
      </c>
      <c r="M40" s="92">
        <f t="shared" si="14"/>
        <v>0</v>
      </c>
      <c r="N40" s="93">
        <f t="shared" si="14"/>
        <v>0</v>
      </c>
    </row>
    <row r="41" spans="2:19" ht="16.5" thickBot="1" x14ac:dyDescent="0.3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2:19" x14ac:dyDescent="0.25">
      <c r="B42" s="87" t="s">
        <v>70</v>
      </c>
      <c r="C42" s="94" t="str">
        <f>C5</f>
        <v>1H 2021</v>
      </c>
      <c r="D42" s="94" t="str">
        <f t="shared" ref="D42:M42" si="15">D5</f>
        <v>2H 2021</v>
      </c>
      <c r="E42" s="94" t="str">
        <f t="shared" si="15"/>
        <v>1H 2022</v>
      </c>
      <c r="F42" s="94" t="str">
        <f t="shared" si="15"/>
        <v>2H 2022</v>
      </c>
      <c r="G42" s="94">
        <f t="shared" si="15"/>
        <v>2023</v>
      </c>
      <c r="H42" s="94">
        <f t="shared" si="15"/>
        <v>2024</v>
      </c>
      <c r="I42" s="94">
        <f t="shared" si="15"/>
        <v>2025</v>
      </c>
      <c r="J42" s="94">
        <f t="shared" si="15"/>
        <v>2026</v>
      </c>
      <c r="K42" s="94">
        <f t="shared" si="15"/>
        <v>2027</v>
      </c>
      <c r="L42" s="94">
        <f t="shared" si="15"/>
        <v>2027</v>
      </c>
      <c r="M42" s="94">
        <f t="shared" si="15"/>
        <v>2028</v>
      </c>
      <c r="N42" s="96" t="s">
        <v>14</v>
      </c>
    </row>
    <row r="43" spans="2:19" x14ac:dyDescent="0.25">
      <c r="B43" s="108" t="s">
        <v>27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9"/>
      <c r="N43" s="125"/>
    </row>
    <row r="44" spans="2:19" x14ac:dyDescent="0.25">
      <c r="B44" s="108" t="s">
        <v>16</v>
      </c>
      <c r="C44" s="38">
        <v>5</v>
      </c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109">
        <f>SUM(C44:M44)</f>
        <v>5</v>
      </c>
    </row>
    <row r="45" spans="2:19" x14ac:dyDescent="0.25">
      <c r="B45" s="108" t="s">
        <v>73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9"/>
      <c r="N45" s="109"/>
    </row>
    <row r="46" spans="2:19" ht="16.5" thickBot="1" x14ac:dyDescent="0.3">
      <c r="B46" s="91" t="s">
        <v>13</v>
      </c>
      <c r="C46" s="117">
        <f>SUM(C43:C45)</f>
        <v>5</v>
      </c>
      <c r="D46" s="117">
        <f t="shared" ref="D46:N46" si="16">SUM(D43:D45)</f>
        <v>0</v>
      </c>
      <c r="E46" s="117">
        <f t="shared" si="16"/>
        <v>0</v>
      </c>
      <c r="F46" s="117">
        <f t="shared" si="16"/>
        <v>0</v>
      </c>
      <c r="G46" s="117">
        <f t="shared" si="16"/>
        <v>0</v>
      </c>
      <c r="H46" s="117">
        <f t="shared" si="16"/>
        <v>0</v>
      </c>
      <c r="I46" s="117">
        <f t="shared" si="16"/>
        <v>0</v>
      </c>
      <c r="J46" s="117">
        <f t="shared" si="16"/>
        <v>0</v>
      </c>
      <c r="K46" s="117">
        <f t="shared" si="16"/>
        <v>0</v>
      </c>
      <c r="L46" s="117">
        <f t="shared" si="16"/>
        <v>0</v>
      </c>
      <c r="M46" s="117">
        <f t="shared" si="16"/>
        <v>0</v>
      </c>
      <c r="N46" s="118">
        <f t="shared" si="16"/>
        <v>5</v>
      </c>
    </row>
    <row r="47" spans="2:19" ht="16.5" thickBot="1" x14ac:dyDescent="0.3">
      <c r="B47" s="27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2:19" x14ac:dyDescent="0.25">
      <c r="B48" s="87" t="s">
        <v>71</v>
      </c>
      <c r="C48" s="94" t="str">
        <f>C5</f>
        <v>1H 2021</v>
      </c>
      <c r="D48" s="94" t="str">
        <f t="shared" ref="D48:M48" si="17">D5</f>
        <v>2H 2021</v>
      </c>
      <c r="E48" s="94" t="str">
        <f t="shared" si="17"/>
        <v>1H 2022</v>
      </c>
      <c r="F48" s="94" t="str">
        <f t="shared" si="17"/>
        <v>2H 2022</v>
      </c>
      <c r="G48" s="94">
        <f t="shared" si="17"/>
        <v>2023</v>
      </c>
      <c r="H48" s="94">
        <f t="shared" si="17"/>
        <v>2024</v>
      </c>
      <c r="I48" s="94">
        <f t="shared" si="17"/>
        <v>2025</v>
      </c>
      <c r="J48" s="94">
        <f t="shared" si="17"/>
        <v>2026</v>
      </c>
      <c r="K48" s="94">
        <f t="shared" si="17"/>
        <v>2027</v>
      </c>
      <c r="L48" s="94">
        <f t="shared" si="17"/>
        <v>2027</v>
      </c>
      <c r="M48" s="94">
        <f t="shared" si="17"/>
        <v>2028</v>
      </c>
      <c r="N48" s="96" t="s">
        <v>14</v>
      </c>
    </row>
    <row r="49" spans="2:14" ht="16.5" thickBot="1" x14ac:dyDescent="0.3">
      <c r="B49" s="97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9"/>
      <c r="N49" s="100">
        <f>SUM(C49:M49)</f>
        <v>0</v>
      </c>
    </row>
    <row r="50" spans="2:14" ht="16.5" thickBot="1" x14ac:dyDescent="0.3">
      <c r="B50" s="81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2:14" x14ac:dyDescent="0.25">
      <c r="B51" s="87" t="s">
        <v>72</v>
      </c>
      <c r="C51" s="126" t="str">
        <f>C5</f>
        <v>1H 2021</v>
      </c>
      <c r="D51" s="126" t="str">
        <f t="shared" ref="D51:M51" si="18">D5</f>
        <v>2H 2021</v>
      </c>
      <c r="E51" s="126" t="str">
        <f t="shared" si="18"/>
        <v>1H 2022</v>
      </c>
      <c r="F51" s="126" t="str">
        <f t="shared" si="18"/>
        <v>2H 2022</v>
      </c>
      <c r="G51" s="126">
        <f t="shared" si="18"/>
        <v>2023</v>
      </c>
      <c r="H51" s="126">
        <f t="shared" si="18"/>
        <v>2024</v>
      </c>
      <c r="I51" s="126">
        <f t="shared" si="18"/>
        <v>2025</v>
      </c>
      <c r="J51" s="126">
        <f t="shared" si="18"/>
        <v>2026</v>
      </c>
      <c r="K51" s="126">
        <f t="shared" si="18"/>
        <v>2027</v>
      </c>
      <c r="L51" s="126">
        <f t="shared" si="18"/>
        <v>2027</v>
      </c>
      <c r="M51" s="126">
        <f t="shared" si="18"/>
        <v>2028</v>
      </c>
      <c r="N51" s="102" t="s">
        <v>14</v>
      </c>
    </row>
    <row r="52" spans="2:14" ht="16.5" thickBot="1" x14ac:dyDescent="0.3">
      <c r="B52" s="103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9"/>
      <c r="N52" s="100">
        <f>SUM(C52:M52)</f>
        <v>0</v>
      </c>
    </row>
    <row r="53" spans="2:14" ht="16.5" thickBot="1" x14ac:dyDescent="0.3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2:14" x14ac:dyDescent="0.25">
      <c r="B54" s="87" t="s">
        <v>68</v>
      </c>
      <c r="C54" s="94" t="str">
        <f>C5</f>
        <v>1H 2021</v>
      </c>
      <c r="D54" s="94" t="str">
        <f t="shared" ref="D54:M54" si="19">D5</f>
        <v>2H 2021</v>
      </c>
      <c r="E54" s="94" t="str">
        <f t="shared" si="19"/>
        <v>1H 2022</v>
      </c>
      <c r="F54" s="94" t="str">
        <f t="shared" si="19"/>
        <v>2H 2022</v>
      </c>
      <c r="G54" s="94">
        <f t="shared" si="19"/>
        <v>2023</v>
      </c>
      <c r="H54" s="94">
        <f t="shared" si="19"/>
        <v>2024</v>
      </c>
      <c r="I54" s="94">
        <f t="shared" si="19"/>
        <v>2025</v>
      </c>
      <c r="J54" s="94">
        <f t="shared" si="19"/>
        <v>2026</v>
      </c>
      <c r="K54" s="94">
        <f t="shared" si="19"/>
        <v>2027</v>
      </c>
      <c r="L54" s="94">
        <f t="shared" si="19"/>
        <v>2027</v>
      </c>
      <c r="M54" s="94">
        <f t="shared" si="19"/>
        <v>2028</v>
      </c>
      <c r="N54" s="96" t="s">
        <v>14</v>
      </c>
    </row>
    <row r="55" spans="2:14" ht="16.5" thickBot="1" x14ac:dyDescent="0.3">
      <c r="B55" s="97"/>
      <c r="C55" s="98">
        <v>5</v>
      </c>
      <c r="D55" s="98"/>
      <c r="E55" s="98"/>
      <c r="F55" s="98"/>
      <c r="G55" s="98"/>
      <c r="H55" s="98"/>
      <c r="I55" s="98"/>
      <c r="J55" s="98"/>
      <c r="K55" s="98"/>
      <c r="L55" s="98"/>
      <c r="M55" s="99"/>
      <c r="N55" s="100">
        <f>SUM(C55:M55)</f>
        <v>5</v>
      </c>
    </row>
    <row r="56" spans="2:14" ht="16.5" thickBot="1" x14ac:dyDescent="0.3">
      <c r="B56" s="81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4" x14ac:dyDescent="0.25">
      <c r="B57" s="87" t="s">
        <v>66</v>
      </c>
      <c r="C57" s="94" t="str">
        <f>C5</f>
        <v>1H 2021</v>
      </c>
      <c r="D57" s="94" t="str">
        <f t="shared" ref="D57:M57" si="20">D5</f>
        <v>2H 2021</v>
      </c>
      <c r="E57" s="94" t="str">
        <f t="shared" si="20"/>
        <v>1H 2022</v>
      </c>
      <c r="F57" s="94" t="str">
        <f t="shared" si="20"/>
        <v>2H 2022</v>
      </c>
      <c r="G57" s="94">
        <f t="shared" si="20"/>
        <v>2023</v>
      </c>
      <c r="H57" s="94">
        <f t="shared" si="20"/>
        <v>2024</v>
      </c>
      <c r="I57" s="94">
        <f t="shared" si="20"/>
        <v>2025</v>
      </c>
      <c r="J57" s="94">
        <f t="shared" si="20"/>
        <v>2026</v>
      </c>
      <c r="K57" s="94">
        <f t="shared" si="20"/>
        <v>2027</v>
      </c>
      <c r="L57" s="94">
        <f t="shared" si="20"/>
        <v>2027</v>
      </c>
      <c r="M57" s="94">
        <f t="shared" si="20"/>
        <v>2028</v>
      </c>
      <c r="N57" s="96" t="s">
        <v>14</v>
      </c>
    </row>
    <row r="58" spans="2:14" x14ac:dyDescent="0.25">
      <c r="B58" s="108" t="s">
        <v>28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9"/>
      <c r="N58" s="109"/>
    </row>
    <row r="59" spans="2:14" x14ac:dyDescent="0.25">
      <c r="B59" s="108" t="s">
        <v>20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9"/>
      <c r="N59" s="109"/>
    </row>
    <row r="60" spans="2:14" ht="16.5" thickBot="1" x14ac:dyDescent="0.3">
      <c r="B60" s="91" t="s">
        <v>13</v>
      </c>
      <c r="C60" s="92">
        <f>SUM(C58:C59)</f>
        <v>0</v>
      </c>
      <c r="D60" s="92">
        <f t="shared" ref="D60:L60" si="21">SUM(D58:D59)</f>
        <v>0</v>
      </c>
      <c r="E60" s="92">
        <f t="shared" si="21"/>
        <v>0</v>
      </c>
      <c r="F60" s="92">
        <f t="shared" si="21"/>
        <v>0</v>
      </c>
      <c r="G60" s="92">
        <f t="shared" si="21"/>
        <v>0</v>
      </c>
      <c r="H60" s="92">
        <f t="shared" si="21"/>
        <v>0</v>
      </c>
      <c r="I60" s="92">
        <f t="shared" si="21"/>
        <v>0</v>
      </c>
      <c r="J60" s="92">
        <f t="shared" si="21"/>
        <v>0</v>
      </c>
      <c r="K60" s="92">
        <f t="shared" si="21"/>
        <v>0</v>
      </c>
      <c r="L60" s="92">
        <f t="shared" si="21"/>
        <v>0</v>
      </c>
      <c r="M60" s="92">
        <f>SUM(M58:M59)</f>
        <v>0</v>
      </c>
      <c r="N60" s="93">
        <f>SUM(N55:N59)</f>
        <v>5</v>
      </c>
    </row>
    <row r="61" spans="2:14" ht="16.5" thickBot="1" x14ac:dyDescent="0.3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14" x14ac:dyDescent="0.25">
      <c r="B62" s="175" t="s">
        <v>41</v>
      </c>
      <c r="C62" s="62" t="str">
        <f>C5</f>
        <v>1H 2021</v>
      </c>
      <c r="D62" s="62" t="str">
        <f t="shared" ref="D62:L62" si="22">D5</f>
        <v>2H 2021</v>
      </c>
      <c r="E62" s="62" t="str">
        <f t="shared" si="22"/>
        <v>1H 2022</v>
      </c>
      <c r="F62" s="62" t="str">
        <f t="shared" si="22"/>
        <v>2H 2022</v>
      </c>
      <c r="G62" s="62">
        <f t="shared" si="22"/>
        <v>2023</v>
      </c>
      <c r="H62" s="62">
        <f t="shared" si="22"/>
        <v>2024</v>
      </c>
      <c r="I62" s="62">
        <f t="shared" si="22"/>
        <v>2025</v>
      </c>
      <c r="J62" s="62">
        <f t="shared" si="22"/>
        <v>2026</v>
      </c>
      <c r="K62" s="62">
        <f t="shared" si="22"/>
        <v>2027</v>
      </c>
      <c r="L62" s="62">
        <f t="shared" si="22"/>
        <v>2027</v>
      </c>
      <c r="M62" s="62">
        <f>M5</f>
        <v>2028</v>
      </c>
      <c r="N62" s="63" t="s">
        <v>14</v>
      </c>
    </row>
    <row r="63" spans="2:14" ht="16.5" thickBot="1" x14ac:dyDescent="0.3">
      <c r="B63" s="176"/>
      <c r="C63" s="64">
        <f>SUM(C35, C40,C46, C49, C52, C55, C60)</f>
        <v>15</v>
      </c>
      <c r="D63" s="64">
        <f t="shared" ref="D63:N63" si="23">SUM(D35, D40,D46, D49, D52, D55, D60)</f>
        <v>3</v>
      </c>
      <c r="E63" s="64">
        <f t="shared" si="23"/>
        <v>3</v>
      </c>
      <c r="F63" s="64">
        <f t="shared" si="23"/>
        <v>2</v>
      </c>
      <c r="G63" s="64">
        <f t="shared" si="23"/>
        <v>2</v>
      </c>
      <c r="H63" s="64">
        <f t="shared" si="23"/>
        <v>0</v>
      </c>
      <c r="I63" s="64">
        <f t="shared" si="23"/>
        <v>0</v>
      </c>
      <c r="J63" s="64">
        <f t="shared" si="23"/>
        <v>2</v>
      </c>
      <c r="K63" s="64">
        <f t="shared" si="23"/>
        <v>3</v>
      </c>
      <c r="L63" s="64">
        <f t="shared" si="23"/>
        <v>3</v>
      </c>
      <c r="M63" s="64">
        <f t="shared" si="23"/>
        <v>4</v>
      </c>
      <c r="N63" s="64">
        <f t="shared" si="23"/>
        <v>42</v>
      </c>
    </row>
    <row r="66" spans="2:19" ht="20.100000000000001" customHeight="1" x14ac:dyDescent="0.25">
      <c r="B66" s="177" t="s">
        <v>23</v>
      </c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P66" s="166" t="s">
        <v>100</v>
      </c>
      <c r="Q66" s="166"/>
      <c r="R66" s="166"/>
      <c r="S66" s="166"/>
    </row>
    <row r="67" spans="2:19" ht="15.95" customHeight="1" thickBot="1" x14ac:dyDescent="0.3">
      <c r="P67" s="157" t="s">
        <v>115</v>
      </c>
      <c r="Q67" s="158"/>
      <c r="R67" s="158"/>
      <c r="S67" s="159"/>
    </row>
    <row r="68" spans="2:19" x14ac:dyDescent="0.25">
      <c r="B68" s="34" t="s">
        <v>39</v>
      </c>
      <c r="C68" s="35" t="str">
        <f>C5</f>
        <v>1H 2021</v>
      </c>
      <c r="D68" s="35" t="str">
        <f t="shared" ref="D68:M68" si="24">D5</f>
        <v>2H 2021</v>
      </c>
      <c r="E68" s="35" t="str">
        <f t="shared" si="24"/>
        <v>1H 2022</v>
      </c>
      <c r="F68" s="35" t="str">
        <f t="shared" si="24"/>
        <v>2H 2022</v>
      </c>
      <c r="G68" s="35">
        <f t="shared" si="24"/>
        <v>2023</v>
      </c>
      <c r="H68" s="35">
        <f t="shared" si="24"/>
        <v>2024</v>
      </c>
      <c r="I68" s="35">
        <f t="shared" si="24"/>
        <v>2025</v>
      </c>
      <c r="J68" s="35">
        <f t="shared" si="24"/>
        <v>2026</v>
      </c>
      <c r="K68" s="35">
        <f t="shared" si="24"/>
        <v>2027</v>
      </c>
      <c r="L68" s="35">
        <f t="shared" si="24"/>
        <v>2027</v>
      </c>
      <c r="M68" s="35">
        <f t="shared" si="24"/>
        <v>2028</v>
      </c>
      <c r="N68" s="37" t="s">
        <v>14</v>
      </c>
      <c r="P68" s="160"/>
      <c r="Q68" s="161"/>
      <c r="R68" s="161"/>
      <c r="S68" s="162"/>
    </row>
    <row r="69" spans="2:19" x14ac:dyDescent="0.25">
      <c r="B69" s="82" t="s">
        <v>11</v>
      </c>
      <c r="C69" s="38">
        <v>1</v>
      </c>
      <c r="D69" s="38">
        <v>1</v>
      </c>
      <c r="E69" s="38">
        <v>1</v>
      </c>
      <c r="F69" s="38">
        <v>1</v>
      </c>
      <c r="G69" s="38">
        <v>1</v>
      </c>
      <c r="H69" s="38">
        <v>1</v>
      </c>
      <c r="I69" s="38">
        <v>1</v>
      </c>
      <c r="J69" s="38">
        <v>1</v>
      </c>
      <c r="K69" s="38">
        <v>1</v>
      </c>
      <c r="L69" s="38">
        <v>1</v>
      </c>
      <c r="M69" s="38">
        <v>1</v>
      </c>
      <c r="N69" s="40">
        <f>SUM(C69:M69)</f>
        <v>11</v>
      </c>
      <c r="P69" s="160"/>
      <c r="Q69" s="161"/>
      <c r="R69" s="161"/>
      <c r="S69" s="162"/>
    </row>
    <row r="70" spans="2:19" x14ac:dyDescent="0.25">
      <c r="B70" s="82" t="s">
        <v>12</v>
      </c>
      <c r="C70" s="38">
        <v>2</v>
      </c>
      <c r="D70" s="38">
        <v>2</v>
      </c>
      <c r="E70" s="38">
        <v>2</v>
      </c>
      <c r="F70" s="38">
        <v>2</v>
      </c>
      <c r="G70" s="38">
        <v>2</v>
      </c>
      <c r="H70" s="38">
        <v>2</v>
      </c>
      <c r="I70" s="38">
        <v>2</v>
      </c>
      <c r="J70" s="38">
        <v>2</v>
      </c>
      <c r="K70" s="38">
        <v>2</v>
      </c>
      <c r="L70" s="38">
        <v>2</v>
      </c>
      <c r="M70" s="38">
        <v>2</v>
      </c>
      <c r="N70" s="40">
        <f>SUM(C70:M70)</f>
        <v>22</v>
      </c>
      <c r="P70" s="160"/>
      <c r="Q70" s="161"/>
      <c r="R70" s="161"/>
      <c r="S70" s="162"/>
    </row>
    <row r="71" spans="2:19" x14ac:dyDescent="0.25">
      <c r="B71" s="82" t="s">
        <v>29</v>
      </c>
      <c r="C71" s="38"/>
      <c r="D71" s="38"/>
      <c r="E71" s="38">
        <v>1</v>
      </c>
      <c r="F71" s="38">
        <v>1</v>
      </c>
      <c r="G71" s="38"/>
      <c r="H71" s="38"/>
      <c r="I71" s="38"/>
      <c r="J71" s="38"/>
      <c r="K71" s="38"/>
      <c r="L71" s="38"/>
      <c r="M71" s="39"/>
      <c r="N71" s="40">
        <f>SUM(C71:M71)</f>
        <v>2</v>
      </c>
      <c r="P71" s="160"/>
      <c r="Q71" s="161"/>
      <c r="R71" s="161"/>
      <c r="S71" s="162"/>
    </row>
    <row r="72" spans="2:19" ht="16.5" thickBot="1" x14ac:dyDescent="0.3">
      <c r="B72" s="41" t="s">
        <v>13</v>
      </c>
      <c r="C72" s="42">
        <f>SUM(C69:C71)</f>
        <v>3</v>
      </c>
      <c r="D72" s="42">
        <f t="shared" ref="D72:N72" si="25">SUM(D69:D71)</f>
        <v>3</v>
      </c>
      <c r="E72" s="42">
        <f t="shared" si="25"/>
        <v>4</v>
      </c>
      <c r="F72" s="42">
        <f t="shared" si="25"/>
        <v>4</v>
      </c>
      <c r="G72" s="42">
        <f t="shared" si="25"/>
        <v>3</v>
      </c>
      <c r="H72" s="42">
        <f t="shared" si="25"/>
        <v>3</v>
      </c>
      <c r="I72" s="42">
        <f t="shared" si="25"/>
        <v>3</v>
      </c>
      <c r="J72" s="42">
        <f t="shared" si="25"/>
        <v>3</v>
      </c>
      <c r="K72" s="42">
        <f t="shared" si="25"/>
        <v>3</v>
      </c>
      <c r="L72" s="42">
        <f t="shared" si="25"/>
        <v>3</v>
      </c>
      <c r="M72" s="42">
        <f t="shared" si="25"/>
        <v>3</v>
      </c>
      <c r="N72" s="43">
        <f t="shared" si="25"/>
        <v>35</v>
      </c>
      <c r="P72" s="160"/>
      <c r="Q72" s="161"/>
      <c r="R72" s="161"/>
      <c r="S72" s="162"/>
    </row>
    <row r="73" spans="2:19" ht="16.5" thickBot="1" x14ac:dyDescent="0.3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P73" s="160"/>
      <c r="Q73" s="161"/>
      <c r="R73" s="161"/>
      <c r="S73" s="162"/>
    </row>
    <row r="74" spans="2:19" x14ac:dyDescent="0.25">
      <c r="B74" s="34" t="s">
        <v>40</v>
      </c>
      <c r="C74" s="35" t="str">
        <f>C5</f>
        <v>1H 2021</v>
      </c>
      <c r="D74" s="35" t="str">
        <f t="shared" ref="D74:M74" si="26">D5</f>
        <v>2H 2021</v>
      </c>
      <c r="E74" s="35" t="str">
        <f t="shared" si="26"/>
        <v>1H 2022</v>
      </c>
      <c r="F74" s="35" t="str">
        <f t="shared" si="26"/>
        <v>2H 2022</v>
      </c>
      <c r="G74" s="35">
        <f t="shared" si="26"/>
        <v>2023</v>
      </c>
      <c r="H74" s="35">
        <f t="shared" si="26"/>
        <v>2024</v>
      </c>
      <c r="I74" s="35">
        <f t="shared" si="26"/>
        <v>2025</v>
      </c>
      <c r="J74" s="35">
        <f t="shared" si="26"/>
        <v>2026</v>
      </c>
      <c r="K74" s="35">
        <f t="shared" si="26"/>
        <v>2027</v>
      </c>
      <c r="L74" s="35">
        <f t="shared" si="26"/>
        <v>2027</v>
      </c>
      <c r="M74" s="35">
        <f t="shared" si="26"/>
        <v>2028</v>
      </c>
      <c r="N74" s="37" t="s">
        <v>14</v>
      </c>
      <c r="P74" s="163"/>
      <c r="Q74" s="164"/>
      <c r="R74" s="164"/>
      <c r="S74" s="165"/>
    </row>
    <row r="75" spans="2:19" x14ac:dyDescent="0.25">
      <c r="B75" s="82" t="s">
        <v>27</v>
      </c>
      <c r="C75" s="148">
        <v>1</v>
      </c>
      <c r="D75" s="148">
        <v>1</v>
      </c>
      <c r="E75" s="148">
        <v>1</v>
      </c>
      <c r="F75" s="148">
        <v>1</v>
      </c>
      <c r="G75" s="148">
        <v>1</v>
      </c>
      <c r="H75" s="148">
        <v>1</v>
      </c>
      <c r="I75" s="148">
        <v>1</v>
      </c>
      <c r="J75" s="148">
        <v>1</v>
      </c>
      <c r="K75" s="148">
        <v>1</v>
      </c>
      <c r="L75" s="148">
        <v>1</v>
      </c>
      <c r="M75" s="148">
        <v>1</v>
      </c>
      <c r="N75" s="40">
        <f>SUM(C75:M75)</f>
        <v>11</v>
      </c>
      <c r="P75" s="152"/>
      <c r="Q75" s="152"/>
      <c r="R75" s="152"/>
      <c r="S75" s="152"/>
    </row>
    <row r="76" spans="2:19" x14ac:dyDescent="0.25">
      <c r="B76" s="82" t="s">
        <v>16</v>
      </c>
      <c r="C76" s="38">
        <v>2</v>
      </c>
      <c r="D76" s="38">
        <v>2</v>
      </c>
      <c r="E76" s="38">
        <v>2</v>
      </c>
      <c r="F76" s="38">
        <v>2</v>
      </c>
      <c r="G76" s="38">
        <v>2</v>
      </c>
      <c r="H76" s="38">
        <v>2</v>
      </c>
      <c r="I76" s="38">
        <v>2</v>
      </c>
      <c r="J76" s="38">
        <v>2</v>
      </c>
      <c r="K76" s="38">
        <v>2</v>
      </c>
      <c r="L76" s="38">
        <v>2</v>
      </c>
      <c r="M76" s="38">
        <v>2</v>
      </c>
      <c r="N76" s="40"/>
      <c r="P76" s="152"/>
      <c r="Q76" s="152"/>
      <c r="R76" s="152"/>
      <c r="S76" s="152"/>
    </row>
    <row r="77" spans="2:19" x14ac:dyDescent="0.25">
      <c r="B77" s="82" t="s">
        <v>17</v>
      </c>
      <c r="C77" s="38">
        <v>5</v>
      </c>
      <c r="D77" s="38">
        <v>5</v>
      </c>
      <c r="E77" s="38">
        <v>5</v>
      </c>
      <c r="F77" s="38">
        <v>5</v>
      </c>
      <c r="G77" s="38">
        <v>5</v>
      </c>
      <c r="H77" s="38">
        <v>5</v>
      </c>
      <c r="I77" s="38">
        <v>5</v>
      </c>
      <c r="J77" s="38">
        <v>5</v>
      </c>
      <c r="K77" s="38">
        <v>5</v>
      </c>
      <c r="L77" s="38">
        <v>5</v>
      </c>
      <c r="M77" s="38">
        <v>5</v>
      </c>
      <c r="N77" s="40">
        <f>SUM(C77:M77)</f>
        <v>55</v>
      </c>
      <c r="P77" s="152"/>
      <c r="Q77" s="152"/>
      <c r="R77" s="152"/>
      <c r="S77" s="152"/>
    </row>
    <row r="78" spans="2:19" ht="16.5" thickBot="1" x14ac:dyDescent="0.3">
      <c r="B78" s="41" t="s">
        <v>13</v>
      </c>
      <c r="C78" s="42">
        <f>SUM(C75:C77)</f>
        <v>8</v>
      </c>
      <c r="D78" s="42">
        <f>SUM(D75:D77)</f>
        <v>8</v>
      </c>
      <c r="E78" s="42">
        <f t="shared" ref="E78:M78" si="27">SUM(E75:E77)</f>
        <v>8</v>
      </c>
      <c r="F78" s="42">
        <f t="shared" si="27"/>
        <v>8</v>
      </c>
      <c r="G78" s="42">
        <f t="shared" si="27"/>
        <v>8</v>
      </c>
      <c r="H78" s="42">
        <f t="shared" si="27"/>
        <v>8</v>
      </c>
      <c r="I78" s="42">
        <f t="shared" si="27"/>
        <v>8</v>
      </c>
      <c r="J78" s="42">
        <f t="shared" si="27"/>
        <v>8</v>
      </c>
      <c r="K78" s="42">
        <f t="shared" si="27"/>
        <v>8</v>
      </c>
      <c r="L78" s="42">
        <f t="shared" si="27"/>
        <v>8</v>
      </c>
      <c r="M78" s="42">
        <f t="shared" si="27"/>
        <v>8</v>
      </c>
      <c r="N78" s="43">
        <f>SUM(N75:N77)</f>
        <v>66</v>
      </c>
      <c r="P78" s="152"/>
      <c r="Q78" s="152"/>
      <c r="R78" s="152"/>
      <c r="S78" s="152"/>
    </row>
    <row r="79" spans="2:19" ht="16.5" thickBot="1" x14ac:dyDescent="0.3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P79" s="152"/>
      <c r="Q79" s="152"/>
      <c r="R79" s="152"/>
      <c r="S79" s="152"/>
    </row>
    <row r="80" spans="2:19" x14ac:dyDescent="0.25">
      <c r="B80" s="34" t="s">
        <v>30</v>
      </c>
      <c r="C80" s="35" t="str">
        <f>C5</f>
        <v>1H 2021</v>
      </c>
      <c r="D80" s="35" t="str">
        <f t="shared" ref="D80:M80" si="28">D5</f>
        <v>2H 2021</v>
      </c>
      <c r="E80" s="35" t="str">
        <f t="shared" si="28"/>
        <v>1H 2022</v>
      </c>
      <c r="F80" s="35" t="str">
        <f t="shared" si="28"/>
        <v>2H 2022</v>
      </c>
      <c r="G80" s="35">
        <f t="shared" si="28"/>
        <v>2023</v>
      </c>
      <c r="H80" s="35">
        <f t="shared" si="28"/>
        <v>2024</v>
      </c>
      <c r="I80" s="35">
        <f t="shared" si="28"/>
        <v>2025</v>
      </c>
      <c r="J80" s="35">
        <f t="shared" si="28"/>
        <v>2026</v>
      </c>
      <c r="K80" s="35">
        <f t="shared" si="28"/>
        <v>2027</v>
      </c>
      <c r="L80" s="35">
        <f t="shared" si="28"/>
        <v>2027</v>
      </c>
      <c r="M80" s="35">
        <f t="shared" si="28"/>
        <v>2028</v>
      </c>
      <c r="N80" s="37" t="s">
        <v>14</v>
      </c>
      <c r="P80" s="152"/>
      <c r="Q80" s="152"/>
      <c r="R80" s="152"/>
      <c r="S80" s="152"/>
    </row>
    <row r="81" spans="2:19" x14ac:dyDescent="0.25">
      <c r="B81" s="82" t="s">
        <v>19</v>
      </c>
      <c r="C81" s="38"/>
      <c r="D81" s="38"/>
      <c r="E81" s="38">
        <v>1</v>
      </c>
      <c r="F81" s="38">
        <v>1</v>
      </c>
      <c r="G81" s="38">
        <v>1</v>
      </c>
      <c r="H81" s="38"/>
      <c r="I81" s="38"/>
      <c r="J81" s="38"/>
      <c r="K81" s="38"/>
      <c r="L81" s="38"/>
      <c r="M81" s="39"/>
      <c r="N81" s="40">
        <f>SUM(C81:M81)</f>
        <v>3</v>
      </c>
      <c r="P81" s="152"/>
      <c r="Q81" s="152"/>
      <c r="R81" s="152"/>
      <c r="S81" s="152"/>
    </row>
    <row r="82" spans="2:19" x14ac:dyDescent="0.25">
      <c r="B82" s="82" t="s">
        <v>20</v>
      </c>
      <c r="C82" s="38"/>
      <c r="D82" s="38"/>
      <c r="E82" s="38"/>
      <c r="F82" s="38"/>
      <c r="G82" s="38">
        <v>1</v>
      </c>
      <c r="H82" s="38"/>
      <c r="I82" s="38"/>
      <c r="J82" s="38"/>
      <c r="K82" s="38"/>
      <c r="L82" s="38"/>
      <c r="M82" s="39"/>
      <c r="N82" s="40">
        <f>SUM(C82:M82)</f>
        <v>1</v>
      </c>
      <c r="P82" s="152"/>
      <c r="Q82" s="152"/>
      <c r="R82" s="152"/>
      <c r="S82" s="152"/>
    </row>
    <row r="83" spans="2:19" x14ac:dyDescent="0.25">
      <c r="B83" s="82" t="s">
        <v>21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9"/>
      <c r="N83" s="40">
        <f>SUM(C83:M83)</f>
        <v>0</v>
      </c>
      <c r="P83" s="152"/>
      <c r="Q83" s="152"/>
      <c r="R83" s="152"/>
      <c r="S83" s="152"/>
    </row>
    <row r="84" spans="2:19" ht="16.5" thickBot="1" x14ac:dyDescent="0.3">
      <c r="B84" s="41" t="s">
        <v>13</v>
      </c>
      <c r="C84" s="42">
        <f>SUM(C81:C83)</f>
        <v>0</v>
      </c>
      <c r="D84" s="42">
        <f t="shared" ref="D84:N84" si="29">SUM(D81:D83)</f>
        <v>0</v>
      </c>
      <c r="E84" s="42">
        <f t="shared" si="29"/>
        <v>1</v>
      </c>
      <c r="F84" s="42">
        <f t="shared" si="29"/>
        <v>1</v>
      </c>
      <c r="G84" s="42">
        <f t="shared" si="29"/>
        <v>2</v>
      </c>
      <c r="H84" s="42">
        <f t="shared" si="29"/>
        <v>0</v>
      </c>
      <c r="I84" s="42">
        <f t="shared" si="29"/>
        <v>0</v>
      </c>
      <c r="J84" s="42">
        <f t="shared" si="29"/>
        <v>0</v>
      </c>
      <c r="K84" s="42">
        <f t="shared" si="29"/>
        <v>0</v>
      </c>
      <c r="L84" s="42">
        <f t="shared" si="29"/>
        <v>0</v>
      </c>
      <c r="M84" s="42">
        <f t="shared" si="29"/>
        <v>0</v>
      </c>
      <c r="N84" s="43">
        <f t="shared" si="29"/>
        <v>4</v>
      </c>
      <c r="P84" s="152"/>
      <c r="Q84" s="152"/>
      <c r="R84" s="152"/>
      <c r="S84" s="152"/>
    </row>
    <row r="85" spans="2:19" ht="16.5" thickBot="1" x14ac:dyDescent="0.3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P85" s="152"/>
      <c r="Q85" s="152"/>
      <c r="R85" s="152"/>
      <c r="S85" s="152"/>
    </row>
    <row r="86" spans="2:19" x14ac:dyDescent="0.25">
      <c r="B86" s="34" t="s">
        <v>31</v>
      </c>
      <c r="C86" s="35" t="str">
        <f>C5</f>
        <v>1H 2021</v>
      </c>
      <c r="D86" s="35" t="str">
        <f t="shared" ref="D86:M86" si="30">D5</f>
        <v>2H 2021</v>
      </c>
      <c r="E86" s="35" t="str">
        <f t="shared" si="30"/>
        <v>1H 2022</v>
      </c>
      <c r="F86" s="35" t="str">
        <f t="shared" si="30"/>
        <v>2H 2022</v>
      </c>
      <c r="G86" s="35">
        <f t="shared" si="30"/>
        <v>2023</v>
      </c>
      <c r="H86" s="35">
        <f t="shared" si="30"/>
        <v>2024</v>
      </c>
      <c r="I86" s="35">
        <f t="shared" si="30"/>
        <v>2025</v>
      </c>
      <c r="J86" s="35">
        <f t="shared" si="30"/>
        <v>2026</v>
      </c>
      <c r="K86" s="35">
        <f t="shared" si="30"/>
        <v>2027</v>
      </c>
      <c r="L86" s="35">
        <f t="shared" si="30"/>
        <v>2027</v>
      </c>
      <c r="M86" s="35">
        <f t="shared" si="30"/>
        <v>2028</v>
      </c>
      <c r="N86" s="37" t="s">
        <v>14</v>
      </c>
      <c r="P86" s="152"/>
      <c r="Q86" s="152"/>
      <c r="R86" s="152"/>
      <c r="S86" s="152"/>
    </row>
    <row r="87" spans="2:19" x14ac:dyDescent="0.25">
      <c r="B87" s="82" t="s">
        <v>76</v>
      </c>
      <c r="C87" s="38">
        <v>1</v>
      </c>
      <c r="D87" s="38">
        <v>2</v>
      </c>
      <c r="E87" s="38"/>
      <c r="F87" s="38"/>
      <c r="G87" s="38">
        <v>1</v>
      </c>
      <c r="H87" s="38">
        <v>2</v>
      </c>
      <c r="I87" s="38">
        <v>3</v>
      </c>
      <c r="J87" s="38">
        <v>3</v>
      </c>
      <c r="K87" s="38">
        <v>3</v>
      </c>
      <c r="L87" s="38">
        <v>3</v>
      </c>
      <c r="M87" s="39">
        <v>4</v>
      </c>
      <c r="N87" s="40">
        <f>SUM(C87:M87)</f>
        <v>22</v>
      </c>
      <c r="P87" s="152"/>
      <c r="Q87" s="152"/>
      <c r="R87" s="152"/>
      <c r="S87" s="152"/>
    </row>
    <row r="88" spans="2:19" x14ac:dyDescent="0.25">
      <c r="B88" s="82" t="s">
        <v>74</v>
      </c>
      <c r="C88" s="38"/>
      <c r="D88" s="38">
        <v>3</v>
      </c>
      <c r="E88" s="38">
        <v>3</v>
      </c>
      <c r="F88" s="38">
        <v>1</v>
      </c>
      <c r="G88" s="38">
        <v>2</v>
      </c>
      <c r="H88" s="38"/>
      <c r="I88" s="38"/>
      <c r="J88" s="38"/>
      <c r="K88" s="38">
        <v>5</v>
      </c>
      <c r="L88" s="38"/>
      <c r="M88" s="39"/>
      <c r="N88" s="40">
        <f>SUM(C88:M88)</f>
        <v>14</v>
      </c>
      <c r="P88" s="152"/>
      <c r="Q88" s="152"/>
      <c r="R88" s="152"/>
      <c r="S88" s="152"/>
    </row>
    <row r="89" spans="2:19" ht="16.5" thickBot="1" x14ac:dyDescent="0.3">
      <c r="B89" s="41" t="s">
        <v>13</v>
      </c>
      <c r="C89" s="42">
        <f>SUM(C87:C88)</f>
        <v>1</v>
      </c>
      <c r="D89" s="42">
        <f t="shared" ref="D89:N89" si="31">SUM(D87:D88)</f>
        <v>5</v>
      </c>
      <c r="E89" s="42">
        <f t="shared" si="31"/>
        <v>3</v>
      </c>
      <c r="F89" s="42">
        <f t="shared" si="31"/>
        <v>1</v>
      </c>
      <c r="G89" s="42">
        <f t="shared" si="31"/>
        <v>3</v>
      </c>
      <c r="H89" s="42">
        <f t="shared" si="31"/>
        <v>2</v>
      </c>
      <c r="I89" s="42">
        <f t="shared" si="31"/>
        <v>3</v>
      </c>
      <c r="J89" s="42">
        <f t="shared" si="31"/>
        <v>3</v>
      </c>
      <c r="K89" s="42">
        <f t="shared" si="31"/>
        <v>8</v>
      </c>
      <c r="L89" s="42">
        <f t="shared" si="31"/>
        <v>3</v>
      </c>
      <c r="M89" s="42">
        <f t="shared" si="31"/>
        <v>4</v>
      </c>
      <c r="N89" s="43">
        <f t="shared" si="31"/>
        <v>36</v>
      </c>
      <c r="P89" s="152"/>
      <c r="Q89" s="152"/>
      <c r="R89" s="152"/>
      <c r="S89" s="152"/>
    </row>
    <row r="90" spans="2:19" ht="16.5" thickBot="1" x14ac:dyDescent="0.3">
      <c r="B90" s="50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2:19" x14ac:dyDescent="0.25">
      <c r="B91" s="171" t="s">
        <v>33</v>
      </c>
      <c r="C91" s="94" t="str">
        <f>C5</f>
        <v>1H 2021</v>
      </c>
      <c r="D91" s="94" t="str">
        <f t="shared" ref="D91:M91" si="32">D5</f>
        <v>2H 2021</v>
      </c>
      <c r="E91" s="94" t="str">
        <f t="shared" si="32"/>
        <v>1H 2022</v>
      </c>
      <c r="F91" s="94" t="str">
        <f t="shared" si="32"/>
        <v>2H 2022</v>
      </c>
      <c r="G91" s="94">
        <f t="shared" si="32"/>
        <v>2023</v>
      </c>
      <c r="H91" s="94">
        <f t="shared" si="32"/>
        <v>2024</v>
      </c>
      <c r="I91" s="94">
        <f t="shared" si="32"/>
        <v>2025</v>
      </c>
      <c r="J91" s="94">
        <f t="shared" si="32"/>
        <v>2026</v>
      </c>
      <c r="K91" s="94">
        <f t="shared" si="32"/>
        <v>2027</v>
      </c>
      <c r="L91" s="94">
        <f t="shared" si="32"/>
        <v>2027</v>
      </c>
      <c r="M91" s="94">
        <f t="shared" si="32"/>
        <v>2028</v>
      </c>
      <c r="N91" s="96" t="s">
        <v>14</v>
      </c>
    </row>
    <row r="92" spans="2:19" ht="16.5" thickBot="1" x14ac:dyDescent="0.3">
      <c r="B92" s="172"/>
      <c r="C92" s="127">
        <f xml:space="preserve"> SUM(C72, C78, C84, C89)</f>
        <v>12</v>
      </c>
      <c r="D92" s="127">
        <f t="shared" ref="D92:M92" si="33" xml:space="preserve"> SUM(D72, D78, D84, D89)</f>
        <v>16</v>
      </c>
      <c r="E92" s="127">
        <f t="shared" si="33"/>
        <v>16</v>
      </c>
      <c r="F92" s="127">
        <f t="shared" si="33"/>
        <v>14</v>
      </c>
      <c r="G92" s="127">
        <f t="shared" si="33"/>
        <v>16</v>
      </c>
      <c r="H92" s="127">
        <f t="shared" si="33"/>
        <v>13</v>
      </c>
      <c r="I92" s="127">
        <f t="shared" si="33"/>
        <v>14</v>
      </c>
      <c r="J92" s="127">
        <f t="shared" si="33"/>
        <v>14</v>
      </c>
      <c r="K92" s="127">
        <f t="shared" si="33"/>
        <v>19</v>
      </c>
      <c r="L92" s="127">
        <f t="shared" si="33"/>
        <v>14</v>
      </c>
      <c r="M92" s="127">
        <f t="shared" si="33"/>
        <v>15</v>
      </c>
      <c r="N92" s="127">
        <f xml:space="preserve"> SUM(N72, N78, N84, N89)</f>
        <v>141</v>
      </c>
    </row>
  </sheetData>
  <mergeCells count="14">
    <mergeCell ref="B66:N66"/>
    <mergeCell ref="B91:B92"/>
    <mergeCell ref="B1:N1"/>
    <mergeCell ref="B3:N3"/>
    <mergeCell ref="B26:B27"/>
    <mergeCell ref="B30:N30"/>
    <mergeCell ref="B62:B63"/>
    <mergeCell ref="O1:S1"/>
    <mergeCell ref="P4:S11"/>
    <mergeCell ref="P31:S38"/>
    <mergeCell ref="P67:S74"/>
    <mergeCell ref="P3:S3"/>
    <mergeCell ref="P30:S30"/>
    <mergeCell ref="P66:S66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7"/>
  <sheetViews>
    <sheetView showGridLines="0" workbookViewId="0"/>
  </sheetViews>
  <sheetFormatPr defaultColWidth="10.625" defaultRowHeight="15.75" x14ac:dyDescent="0.25"/>
  <cols>
    <col min="1" max="1" width="4.625" customWidth="1"/>
    <col min="2" max="2" width="33.875" customWidth="1"/>
    <col min="15" max="15" width="4.625" customWidth="1"/>
  </cols>
  <sheetData>
    <row r="1" spans="2:19" ht="69.95" customHeight="1" x14ac:dyDescent="0.25">
      <c r="B1" s="170" t="str">
        <f ca="1">LEFT(RIGHT(CELL("filename",D3),LEN(CELL("filename",D3))-FIND("]",CELL("filename",D3))),20)</f>
        <v>3.4 Vaihtoehto D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2:19" s="152" customFormat="1" ht="20.100000000000001" customHeight="1" x14ac:dyDescent="0.25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2:19" ht="20.100000000000001" customHeight="1" x14ac:dyDescent="0.25">
      <c r="B3" s="167" t="s">
        <v>102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52"/>
      <c r="P3" s="166" t="s">
        <v>105</v>
      </c>
      <c r="Q3" s="166"/>
      <c r="R3" s="166"/>
      <c r="S3" s="166"/>
    </row>
    <row r="4" spans="2:19" ht="15.95" customHeight="1" thickBot="1" x14ac:dyDescent="0.3">
      <c r="O4" s="152"/>
      <c r="P4" s="157" t="s">
        <v>116</v>
      </c>
      <c r="Q4" s="158"/>
      <c r="R4" s="158"/>
      <c r="S4" s="159"/>
    </row>
    <row r="5" spans="2:19" x14ac:dyDescent="0.25">
      <c r="B5" s="34" t="s">
        <v>62</v>
      </c>
      <c r="C5" s="35" t="str">
        <f>'4. Parametrit'!C19</f>
        <v>1H 2021</v>
      </c>
      <c r="D5" s="35" t="str">
        <f>'4. Parametrit'!C20</f>
        <v>2H 2021</v>
      </c>
      <c r="E5" s="35" t="str">
        <f>'4. Parametrit'!C21</f>
        <v>1H 2022</v>
      </c>
      <c r="F5" s="35" t="str">
        <f>'4. Parametrit'!C22</f>
        <v>2H 2022</v>
      </c>
      <c r="G5" s="35">
        <f>'4. Parametrit'!C23</f>
        <v>2023</v>
      </c>
      <c r="H5" s="35">
        <f>'4. Parametrit'!C24</f>
        <v>2024</v>
      </c>
      <c r="I5" s="35">
        <f>'4. Parametrit'!C25</f>
        <v>2025</v>
      </c>
      <c r="J5" s="35">
        <f>'4. Parametrit'!C26</f>
        <v>2026</v>
      </c>
      <c r="K5" s="35">
        <f>'4. Parametrit'!C27</f>
        <v>2027</v>
      </c>
      <c r="L5" s="35">
        <v>2027</v>
      </c>
      <c r="M5" s="36">
        <v>2028</v>
      </c>
      <c r="N5" s="37" t="s">
        <v>14</v>
      </c>
      <c r="O5" s="152"/>
      <c r="P5" s="160"/>
      <c r="Q5" s="161"/>
      <c r="R5" s="161"/>
      <c r="S5" s="162"/>
    </row>
    <row r="6" spans="2:19" x14ac:dyDescent="0.25">
      <c r="B6" s="82" t="s">
        <v>11</v>
      </c>
      <c r="C6" s="38">
        <v>1</v>
      </c>
      <c r="D6" s="38">
        <v>1</v>
      </c>
      <c r="E6" s="38">
        <v>1</v>
      </c>
      <c r="F6" s="38">
        <v>1</v>
      </c>
      <c r="G6" s="38">
        <v>1</v>
      </c>
      <c r="H6" s="38">
        <v>1</v>
      </c>
      <c r="I6" s="38">
        <v>1</v>
      </c>
      <c r="J6" s="38">
        <v>1</v>
      </c>
      <c r="K6" s="38">
        <v>1</v>
      </c>
      <c r="L6" s="38">
        <v>1</v>
      </c>
      <c r="M6" s="38">
        <v>1</v>
      </c>
      <c r="N6" s="40">
        <f>SUM(C6:M6)</f>
        <v>11</v>
      </c>
      <c r="O6" s="152"/>
      <c r="P6" s="160"/>
      <c r="Q6" s="161"/>
      <c r="R6" s="161"/>
      <c r="S6" s="162"/>
    </row>
    <row r="7" spans="2:19" x14ac:dyDescent="0.25">
      <c r="B7" s="82" t="s">
        <v>12</v>
      </c>
      <c r="C7" s="38">
        <v>1</v>
      </c>
      <c r="D7" s="38">
        <v>1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40">
        <f>SUM(C7:M7)</f>
        <v>2</v>
      </c>
      <c r="O7" s="152"/>
      <c r="P7" s="160"/>
      <c r="Q7" s="161"/>
      <c r="R7" s="161"/>
      <c r="S7" s="162"/>
    </row>
    <row r="8" spans="2:19" ht="16.5" thickBot="1" x14ac:dyDescent="0.3">
      <c r="B8" s="41" t="s">
        <v>13</v>
      </c>
      <c r="C8" s="42">
        <f t="shared" ref="C8:I8" si="0">SUM(C6:C7)</f>
        <v>2</v>
      </c>
      <c r="D8" s="42">
        <f t="shared" si="0"/>
        <v>2</v>
      </c>
      <c r="E8" s="42">
        <f t="shared" si="0"/>
        <v>1</v>
      </c>
      <c r="F8" s="42">
        <f t="shared" si="0"/>
        <v>1</v>
      </c>
      <c r="G8" s="42">
        <f t="shared" si="0"/>
        <v>1</v>
      </c>
      <c r="H8" s="42">
        <f t="shared" si="0"/>
        <v>1</v>
      </c>
      <c r="I8" s="42">
        <f t="shared" si="0"/>
        <v>1</v>
      </c>
      <c r="J8" s="42">
        <f>SUM(J6:J7)</f>
        <v>1</v>
      </c>
      <c r="K8" s="42">
        <f>SUM(K6:K7)</f>
        <v>1</v>
      </c>
      <c r="L8" s="42">
        <f t="shared" ref="L8" si="1">SUM(L6:L7)</f>
        <v>1</v>
      </c>
      <c r="M8" s="42">
        <f>SUM(M6:M7)</f>
        <v>1</v>
      </c>
      <c r="N8" s="43">
        <f>SUM(N6:N7)</f>
        <v>13</v>
      </c>
      <c r="O8" s="152"/>
      <c r="P8" s="160"/>
      <c r="Q8" s="161"/>
      <c r="R8" s="161"/>
      <c r="S8" s="162"/>
    </row>
    <row r="9" spans="2:19" ht="16.5" thickBot="1" x14ac:dyDescent="0.3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152"/>
      <c r="P9" s="160"/>
      <c r="Q9" s="161"/>
      <c r="R9" s="161"/>
      <c r="S9" s="162"/>
    </row>
    <row r="10" spans="2:19" x14ac:dyDescent="0.25">
      <c r="B10" s="52" t="s">
        <v>64</v>
      </c>
      <c r="C10" s="45" t="str">
        <f>C5</f>
        <v>1H 2021</v>
      </c>
      <c r="D10" s="45" t="str">
        <f t="shared" ref="D10:M10" si="2">D5</f>
        <v>2H 2021</v>
      </c>
      <c r="E10" s="45" t="str">
        <f t="shared" si="2"/>
        <v>1H 2022</v>
      </c>
      <c r="F10" s="45" t="str">
        <f t="shared" si="2"/>
        <v>2H 2022</v>
      </c>
      <c r="G10" s="45">
        <f t="shared" si="2"/>
        <v>2023</v>
      </c>
      <c r="H10" s="45">
        <f t="shared" si="2"/>
        <v>2024</v>
      </c>
      <c r="I10" s="45">
        <f t="shared" si="2"/>
        <v>2025</v>
      </c>
      <c r="J10" s="45">
        <f t="shared" si="2"/>
        <v>2026</v>
      </c>
      <c r="K10" s="45">
        <f t="shared" si="2"/>
        <v>2027</v>
      </c>
      <c r="L10" s="45">
        <f t="shared" si="2"/>
        <v>2027</v>
      </c>
      <c r="M10" s="45">
        <f t="shared" si="2"/>
        <v>2028</v>
      </c>
      <c r="N10" s="46" t="s">
        <v>14</v>
      </c>
      <c r="O10" s="152"/>
      <c r="P10" s="160"/>
      <c r="Q10" s="161"/>
      <c r="R10" s="161"/>
      <c r="S10" s="162"/>
    </row>
    <row r="11" spans="2:19" x14ac:dyDescent="0.25">
      <c r="B11" s="124" t="s">
        <v>27</v>
      </c>
      <c r="C11" s="38">
        <v>1</v>
      </c>
      <c r="D11" s="38">
        <v>1</v>
      </c>
      <c r="E11" s="38">
        <v>1</v>
      </c>
      <c r="F11" s="38">
        <v>1</v>
      </c>
      <c r="G11" s="38">
        <v>1</v>
      </c>
      <c r="H11" s="38">
        <v>1</v>
      </c>
      <c r="I11" s="38">
        <v>1</v>
      </c>
      <c r="J11" s="38">
        <v>1</v>
      </c>
      <c r="K11" s="38">
        <v>1</v>
      </c>
      <c r="L11" s="38">
        <v>1</v>
      </c>
      <c r="M11" s="38">
        <v>1</v>
      </c>
      <c r="N11" s="54">
        <f>SUM(C11:M11)</f>
        <v>11</v>
      </c>
      <c r="O11" s="152"/>
      <c r="P11" s="163"/>
      <c r="Q11" s="164"/>
      <c r="R11" s="164"/>
      <c r="S11" s="165"/>
    </row>
    <row r="12" spans="2:19" x14ac:dyDescent="0.25">
      <c r="B12" s="124" t="s">
        <v>16</v>
      </c>
      <c r="C12" s="38">
        <v>1</v>
      </c>
      <c r="D12" s="38">
        <v>1</v>
      </c>
      <c r="E12" s="38">
        <v>1</v>
      </c>
      <c r="F12" s="38">
        <v>1</v>
      </c>
      <c r="G12" s="38">
        <v>1</v>
      </c>
      <c r="H12" s="38">
        <v>1</v>
      </c>
      <c r="I12" s="38">
        <v>1</v>
      </c>
      <c r="J12" s="38">
        <v>1</v>
      </c>
      <c r="K12" s="38">
        <v>1</v>
      </c>
      <c r="L12" s="38">
        <v>1</v>
      </c>
      <c r="M12" s="38">
        <v>1</v>
      </c>
      <c r="N12" s="54">
        <f>SUM(C12:M12)</f>
        <v>11</v>
      </c>
      <c r="O12" s="152"/>
      <c r="P12" s="152"/>
      <c r="Q12" s="152"/>
      <c r="R12" s="152"/>
      <c r="S12" s="152"/>
    </row>
    <row r="13" spans="2:19" x14ac:dyDescent="0.25">
      <c r="B13" s="124" t="s">
        <v>63</v>
      </c>
      <c r="C13" s="38">
        <v>1</v>
      </c>
      <c r="D13" s="38">
        <v>1</v>
      </c>
      <c r="E13" s="38">
        <v>1</v>
      </c>
      <c r="F13" s="38">
        <v>1</v>
      </c>
      <c r="G13" s="38">
        <v>1</v>
      </c>
      <c r="H13" s="38">
        <v>1</v>
      </c>
      <c r="I13" s="38">
        <v>1</v>
      </c>
      <c r="J13" s="38">
        <v>1</v>
      </c>
      <c r="K13" s="38">
        <v>1</v>
      </c>
      <c r="L13" s="38">
        <v>1</v>
      </c>
      <c r="M13" s="38">
        <v>1</v>
      </c>
      <c r="N13" s="54">
        <f>SUM(C13:M13)</f>
        <v>11</v>
      </c>
      <c r="O13" s="152"/>
    </row>
    <row r="14" spans="2:19" ht="16.5" thickBot="1" x14ac:dyDescent="0.3">
      <c r="B14" s="56" t="s">
        <v>13</v>
      </c>
      <c r="C14" s="57">
        <f>SUM(C11:C13)</f>
        <v>3</v>
      </c>
      <c r="D14" s="57">
        <f>SUM(D11:D13)</f>
        <v>3</v>
      </c>
      <c r="E14" s="57">
        <f>SUM(E11:E13)</f>
        <v>3</v>
      </c>
      <c r="F14" s="57">
        <f>SUM(F11:F13)</f>
        <v>3</v>
      </c>
      <c r="G14" s="57">
        <f t="shared" ref="G14:M14" si="3">SUM(G11:G13)</f>
        <v>3</v>
      </c>
      <c r="H14" s="57">
        <f t="shared" si="3"/>
        <v>3</v>
      </c>
      <c r="I14" s="57">
        <f t="shared" si="3"/>
        <v>3</v>
      </c>
      <c r="J14" s="57">
        <f t="shared" si="3"/>
        <v>3</v>
      </c>
      <c r="K14" s="57">
        <f t="shared" si="3"/>
        <v>3</v>
      </c>
      <c r="L14" s="57">
        <f>SUM(L11:L13)</f>
        <v>3</v>
      </c>
      <c r="M14" s="57">
        <f t="shared" si="3"/>
        <v>3</v>
      </c>
      <c r="N14" s="61">
        <f>SUM(N11:N13)</f>
        <v>33</v>
      </c>
      <c r="O14" s="152"/>
      <c r="P14" s="152"/>
      <c r="Q14" s="152"/>
      <c r="R14" s="152"/>
      <c r="S14" s="152"/>
    </row>
    <row r="15" spans="2:19" ht="16.5" thickBot="1" x14ac:dyDescent="0.3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52"/>
    </row>
    <row r="16" spans="2:19" x14ac:dyDescent="0.25">
      <c r="B16" s="87" t="s">
        <v>65</v>
      </c>
      <c r="C16" s="95" t="str">
        <f t="shared" ref="C16:L16" si="4">C5</f>
        <v>1H 2021</v>
      </c>
      <c r="D16" s="95" t="str">
        <f t="shared" si="4"/>
        <v>2H 2021</v>
      </c>
      <c r="E16" s="95" t="str">
        <f t="shared" si="4"/>
        <v>1H 2022</v>
      </c>
      <c r="F16" s="95" t="str">
        <f t="shared" si="4"/>
        <v>2H 2022</v>
      </c>
      <c r="G16" s="95">
        <f t="shared" si="4"/>
        <v>2023</v>
      </c>
      <c r="H16" s="95">
        <f t="shared" si="4"/>
        <v>2024</v>
      </c>
      <c r="I16" s="95">
        <f t="shared" si="4"/>
        <v>2025</v>
      </c>
      <c r="J16" s="95">
        <f t="shared" si="4"/>
        <v>2026</v>
      </c>
      <c r="K16" s="95">
        <f t="shared" si="4"/>
        <v>2027</v>
      </c>
      <c r="L16" s="95">
        <f t="shared" si="4"/>
        <v>2027</v>
      </c>
      <c r="M16" s="95">
        <f>M5</f>
        <v>2028</v>
      </c>
      <c r="N16" s="96" t="s">
        <v>14</v>
      </c>
      <c r="O16" s="152"/>
      <c r="P16" s="152"/>
      <c r="Q16" s="152"/>
      <c r="R16" s="152"/>
      <c r="S16" s="152"/>
    </row>
    <row r="17" spans="2:19" x14ac:dyDescent="0.25">
      <c r="B17" s="108" t="s">
        <v>68</v>
      </c>
      <c r="C17" s="38">
        <v>1</v>
      </c>
      <c r="D17" s="38">
        <v>1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109">
        <f>SUM(C17:M17)</f>
        <v>2</v>
      </c>
      <c r="O17" s="152"/>
    </row>
    <row r="18" spans="2:19" x14ac:dyDescent="0.25">
      <c r="B18" s="108" t="s">
        <v>69</v>
      </c>
      <c r="C18" s="38">
        <v>5</v>
      </c>
      <c r="D18" s="38">
        <v>4</v>
      </c>
      <c r="E18" s="38">
        <v>2</v>
      </c>
      <c r="F18" s="38"/>
      <c r="G18" s="38"/>
      <c r="H18" s="38"/>
      <c r="I18" s="38"/>
      <c r="J18" s="38"/>
      <c r="K18" s="38"/>
      <c r="L18" s="38"/>
      <c r="M18" s="39"/>
      <c r="N18" s="109"/>
      <c r="O18" s="152"/>
      <c r="P18" s="152"/>
      <c r="Q18" s="152"/>
      <c r="R18" s="152"/>
      <c r="S18" s="152"/>
    </row>
    <row r="19" spans="2:19" ht="16.5" thickBot="1" x14ac:dyDescent="0.3">
      <c r="B19" s="91" t="s">
        <v>13</v>
      </c>
      <c r="C19" s="117">
        <f>SUM(C17:C18)</f>
        <v>6</v>
      </c>
      <c r="D19" s="117">
        <f t="shared" ref="D19:N19" si="5">SUM(D17:D18)</f>
        <v>5</v>
      </c>
      <c r="E19" s="117">
        <f t="shared" si="5"/>
        <v>2</v>
      </c>
      <c r="F19" s="117">
        <f t="shared" si="5"/>
        <v>0</v>
      </c>
      <c r="G19" s="117">
        <f t="shared" si="5"/>
        <v>0</v>
      </c>
      <c r="H19" s="117">
        <f t="shared" si="5"/>
        <v>0</v>
      </c>
      <c r="I19" s="117">
        <f t="shared" si="5"/>
        <v>0</v>
      </c>
      <c r="J19" s="117">
        <f t="shared" si="5"/>
        <v>0</v>
      </c>
      <c r="K19" s="117">
        <f t="shared" si="5"/>
        <v>0</v>
      </c>
      <c r="L19" s="117">
        <f t="shared" si="5"/>
        <v>0</v>
      </c>
      <c r="M19" s="117">
        <f t="shared" si="5"/>
        <v>0</v>
      </c>
      <c r="N19" s="118">
        <f t="shared" si="5"/>
        <v>2</v>
      </c>
      <c r="O19" s="152"/>
    </row>
    <row r="20" spans="2:19" s="85" customFormat="1" ht="16.5" thickBot="1" x14ac:dyDescent="0.3">
      <c r="B20" s="27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152"/>
      <c r="P20" s="152"/>
      <c r="Q20" s="152"/>
      <c r="R20" s="152"/>
      <c r="S20" s="152"/>
    </row>
    <row r="21" spans="2:19" x14ac:dyDescent="0.25">
      <c r="B21" s="87" t="s">
        <v>66</v>
      </c>
      <c r="C21" s="94" t="str">
        <f>C5</f>
        <v>1H 2021</v>
      </c>
      <c r="D21" s="94" t="str">
        <f t="shared" ref="D21:M21" si="6">D5</f>
        <v>2H 2021</v>
      </c>
      <c r="E21" s="94" t="str">
        <f t="shared" si="6"/>
        <v>1H 2022</v>
      </c>
      <c r="F21" s="94" t="str">
        <f t="shared" si="6"/>
        <v>2H 2022</v>
      </c>
      <c r="G21" s="94">
        <f t="shared" si="6"/>
        <v>2023</v>
      </c>
      <c r="H21" s="94">
        <f t="shared" si="6"/>
        <v>2024</v>
      </c>
      <c r="I21" s="94">
        <f t="shared" si="6"/>
        <v>2025</v>
      </c>
      <c r="J21" s="94">
        <f t="shared" si="6"/>
        <v>2026</v>
      </c>
      <c r="K21" s="94">
        <f t="shared" si="6"/>
        <v>2027</v>
      </c>
      <c r="L21" s="94">
        <f t="shared" si="6"/>
        <v>2027</v>
      </c>
      <c r="M21" s="94">
        <f t="shared" si="6"/>
        <v>2028</v>
      </c>
      <c r="N21" s="96" t="s">
        <v>14</v>
      </c>
      <c r="O21" s="152"/>
    </row>
    <row r="22" spans="2:19" x14ac:dyDescent="0.25">
      <c r="B22" s="108" t="s">
        <v>67</v>
      </c>
      <c r="C22" s="38">
        <v>2</v>
      </c>
      <c r="D22" s="38"/>
      <c r="E22" s="38">
        <v>2</v>
      </c>
      <c r="F22" s="38"/>
      <c r="G22" s="38">
        <v>1</v>
      </c>
      <c r="H22" s="38"/>
      <c r="I22" s="38"/>
      <c r="J22" s="38"/>
      <c r="K22" s="38"/>
      <c r="L22" s="38"/>
      <c r="M22" s="39"/>
      <c r="N22" s="109"/>
      <c r="O22" s="152"/>
    </row>
    <row r="23" spans="2:19" x14ac:dyDescent="0.25">
      <c r="B23" s="108" t="s">
        <v>20</v>
      </c>
      <c r="C23" s="38"/>
      <c r="D23" s="38"/>
      <c r="E23" s="38"/>
      <c r="F23" s="38"/>
      <c r="G23" s="38"/>
      <c r="H23" s="38"/>
      <c r="I23" s="38"/>
      <c r="J23" s="38"/>
      <c r="K23" s="38">
        <v>1</v>
      </c>
      <c r="L23" s="38">
        <v>3</v>
      </c>
      <c r="M23" s="39">
        <v>3</v>
      </c>
      <c r="N23" s="109">
        <f>SUM(C23:M23)</f>
        <v>7</v>
      </c>
      <c r="O23" s="152"/>
    </row>
    <row r="24" spans="2:19" ht="16.5" thickBot="1" x14ac:dyDescent="0.3">
      <c r="B24" s="91" t="s">
        <v>13</v>
      </c>
      <c r="C24" s="92">
        <f t="shared" ref="C24:L24" si="7">SUM(C22:C23)</f>
        <v>2</v>
      </c>
      <c r="D24" s="92">
        <f t="shared" si="7"/>
        <v>0</v>
      </c>
      <c r="E24" s="92">
        <f t="shared" si="7"/>
        <v>2</v>
      </c>
      <c r="F24" s="92">
        <f t="shared" si="7"/>
        <v>0</v>
      </c>
      <c r="G24" s="92">
        <f t="shared" si="7"/>
        <v>1</v>
      </c>
      <c r="H24" s="92">
        <f t="shared" si="7"/>
        <v>0</v>
      </c>
      <c r="I24" s="92">
        <f t="shared" si="7"/>
        <v>0</v>
      </c>
      <c r="J24" s="92">
        <f t="shared" si="7"/>
        <v>0</v>
      </c>
      <c r="K24" s="92">
        <f t="shared" si="7"/>
        <v>1</v>
      </c>
      <c r="L24" s="92">
        <f t="shared" si="7"/>
        <v>3</v>
      </c>
      <c r="M24" s="92">
        <f>SUM(M22:M23)</f>
        <v>3</v>
      </c>
      <c r="N24" s="93">
        <f t="shared" ref="N24" si="8">SUM(N17:N23)</f>
        <v>11</v>
      </c>
      <c r="O24" s="152"/>
    </row>
    <row r="25" spans="2:19" ht="16.5" thickBot="1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152"/>
    </row>
    <row r="26" spans="2:19" x14ac:dyDescent="0.25">
      <c r="B26" s="173" t="s">
        <v>32</v>
      </c>
      <c r="C26" s="88" t="str">
        <f>C5</f>
        <v>1H 2021</v>
      </c>
      <c r="D26" s="88" t="str">
        <f t="shared" ref="D26:M26" si="9">D5</f>
        <v>2H 2021</v>
      </c>
      <c r="E26" s="88" t="str">
        <f t="shared" si="9"/>
        <v>1H 2022</v>
      </c>
      <c r="F26" s="88" t="str">
        <f t="shared" si="9"/>
        <v>2H 2022</v>
      </c>
      <c r="G26" s="88">
        <f t="shared" si="9"/>
        <v>2023</v>
      </c>
      <c r="H26" s="88">
        <f t="shared" si="9"/>
        <v>2024</v>
      </c>
      <c r="I26" s="88">
        <f t="shared" si="9"/>
        <v>2025</v>
      </c>
      <c r="J26" s="88">
        <f t="shared" si="9"/>
        <v>2026</v>
      </c>
      <c r="K26" s="88">
        <f t="shared" si="9"/>
        <v>2027</v>
      </c>
      <c r="L26" s="88">
        <f t="shared" si="9"/>
        <v>2027</v>
      </c>
      <c r="M26" s="88">
        <f t="shared" si="9"/>
        <v>2028</v>
      </c>
      <c r="N26" s="89" t="s">
        <v>14</v>
      </c>
      <c r="O26" s="152"/>
    </row>
    <row r="27" spans="2:19" s="2" customFormat="1" ht="18.95" customHeight="1" thickBot="1" x14ac:dyDescent="0.3">
      <c r="B27" s="174"/>
      <c r="C27" s="119">
        <f>SUM(C8, C14, C19, C24)</f>
        <v>13</v>
      </c>
      <c r="D27" s="119">
        <f t="shared" ref="D27:N27" si="10">SUM(D8, D14, D19, D24)</f>
        <v>10</v>
      </c>
      <c r="E27" s="119">
        <f t="shared" si="10"/>
        <v>8</v>
      </c>
      <c r="F27" s="119">
        <f t="shared" si="10"/>
        <v>4</v>
      </c>
      <c r="G27" s="119">
        <f t="shared" si="10"/>
        <v>5</v>
      </c>
      <c r="H27" s="119">
        <f t="shared" si="10"/>
        <v>4</v>
      </c>
      <c r="I27" s="119">
        <f t="shared" si="10"/>
        <v>4</v>
      </c>
      <c r="J27" s="119">
        <f t="shared" si="10"/>
        <v>4</v>
      </c>
      <c r="K27" s="119">
        <f t="shared" si="10"/>
        <v>5</v>
      </c>
      <c r="L27" s="119">
        <f t="shared" si="10"/>
        <v>7</v>
      </c>
      <c r="M27" s="119">
        <f t="shared" si="10"/>
        <v>7</v>
      </c>
      <c r="N27" s="120">
        <f t="shared" si="10"/>
        <v>59</v>
      </c>
      <c r="O27" s="152"/>
      <c r="P27"/>
      <c r="Q27"/>
      <c r="R27"/>
      <c r="S27"/>
    </row>
    <row r="28" spans="2:19" x14ac:dyDescent="0.25">
      <c r="O28" s="152"/>
    </row>
    <row r="29" spans="2:19" x14ac:dyDescent="0.25">
      <c r="O29" s="152"/>
    </row>
    <row r="30" spans="2:19" ht="20.100000000000001" customHeight="1" x14ac:dyDescent="0.25">
      <c r="B30" s="167" t="s">
        <v>38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52"/>
      <c r="P30" s="166" t="s">
        <v>106</v>
      </c>
      <c r="Q30" s="166"/>
      <c r="R30" s="166"/>
      <c r="S30" s="166"/>
    </row>
    <row r="31" spans="2:19" ht="15.95" customHeight="1" thickBot="1" x14ac:dyDescent="0.3">
      <c r="O31" s="152"/>
      <c r="P31" s="157" t="s">
        <v>117</v>
      </c>
      <c r="Q31" s="158"/>
      <c r="R31" s="158"/>
      <c r="S31" s="159"/>
    </row>
    <row r="32" spans="2:19" x14ac:dyDescent="0.25">
      <c r="B32" s="87" t="s">
        <v>17</v>
      </c>
      <c r="C32" s="94" t="str">
        <f>C5</f>
        <v>1H 2021</v>
      </c>
      <c r="D32" s="94" t="str">
        <f t="shared" ref="D32:M32" si="11">D5</f>
        <v>2H 2021</v>
      </c>
      <c r="E32" s="94" t="str">
        <f t="shared" si="11"/>
        <v>1H 2022</v>
      </c>
      <c r="F32" s="94" t="str">
        <f t="shared" si="11"/>
        <v>2H 2022</v>
      </c>
      <c r="G32" s="94">
        <f t="shared" si="11"/>
        <v>2023</v>
      </c>
      <c r="H32" s="94">
        <f t="shared" si="11"/>
        <v>2024</v>
      </c>
      <c r="I32" s="94">
        <f t="shared" si="11"/>
        <v>2025</v>
      </c>
      <c r="J32" s="94">
        <f t="shared" si="11"/>
        <v>2026</v>
      </c>
      <c r="K32" s="94">
        <f t="shared" si="11"/>
        <v>2027</v>
      </c>
      <c r="L32" s="94">
        <f t="shared" si="11"/>
        <v>2027</v>
      </c>
      <c r="M32" s="94">
        <f t="shared" si="11"/>
        <v>2028</v>
      </c>
      <c r="N32" s="96" t="s">
        <v>14</v>
      </c>
      <c r="O32" s="152"/>
      <c r="P32" s="160"/>
      <c r="Q32" s="161"/>
      <c r="R32" s="161"/>
      <c r="S32" s="162"/>
    </row>
    <row r="33" spans="2:19" x14ac:dyDescent="0.25">
      <c r="B33" s="108" t="s">
        <v>11</v>
      </c>
      <c r="C33" s="38">
        <v>5</v>
      </c>
      <c r="D33" s="38"/>
      <c r="E33" s="38"/>
      <c r="F33" s="38"/>
      <c r="G33" s="38"/>
      <c r="H33" s="38"/>
      <c r="I33" s="38"/>
      <c r="J33" s="38"/>
      <c r="K33" s="38"/>
      <c r="L33" s="38"/>
      <c r="M33" s="39"/>
      <c r="N33" s="109">
        <f>SUM(C33:M33)</f>
        <v>5</v>
      </c>
      <c r="O33" s="152"/>
      <c r="P33" s="160"/>
      <c r="Q33" s="161"/>
      <c r="R33" s="161"/>
      <c r="S33" s="162"/>
    </row>
    <row r="34" spans="2:19" x14ac:dyDescent="0.25">
      <c r="B34" s="108" t="s">
        <v>12</v>
      </c>
      <c r="C34" s="83"/>
      <c r="D34" s="83">
        <v>3</v>
      </c>
      <c r="E34" s="83">
        <v>3</v>
      </c>
      <c r="F34" s="83">
        <v>2</v>
      </c>
      <c r="G34" s="83">
        <v>2</v>
      </c>
      <c r="H34" s="83"/>
      <c r="I34" s="83"/>
      <c r="J34" s="83">
        <v>2</v>
      </c>
      <c r="K34" s="83">
        <v>3</v>
      </c>
      <c r="L34" s="83">
        <v>3</v>
      </c>
      <c r="M34" s="84">
        <v>4</v>
      </c>
      <c r="N34" s="121">
        <f>SUM(C34:M34)</f>
        <v>22</v>
      </c>
      <c r="O34" s="152"/>
      <c r="P34" s="160"/>
      <c r="Q34" s="161"/>
      <c r="R34" s="161"/>
      <c r="S34" s="162"/>
    </row>
    <row r="35" spans="2:19" ht="16.5" thickBot="1" x14ac:dyDescent="0.3">
      <c r="B35" s="91" t="s">
        <v>13</v>
      </c>
      <c r="C35" s="122">
        <f>SUM(C33:C34)</f>
        <v>5</v>
      </c>
      <c r="D35" s="122">
        <f t="shared" ref="D35:N35" si="12">SUM(D33:D34)</f>
        <v>3</v>
      </c>
      <c r="E35" s="122">
        <f t="shared" si="12"/>
        <v>3</v>
      </c>
      <c r="F35" s="122">
        <f t="shared" si="12"/>
        <v>2</v>
      </c>
      <c r="G35" s="122">
        <f t="shared" si="12"/>
        <v>2</v>
      </c>
      <c r="H35" s="122">
        <f t="shared" si="12"/>
        <v>0</v>
      </c>
      <c r="I35" s="122">
        <f t="shared" si="12"/>
        <v>0</v>
      </c>
      <c r="J35" s="122">
        <f t="shared" si="12"/>
        <v>2</v>
      </c>
      <c r="K35" s="122">
        <f t="shared" si="12"/>
        <v>3</v>
      </c>
      <c r="L35" s="122">
        <f t="shared" si="12"/>
        <v>3</v>
      </c>
      <c r="M35" s="122">
        <f t="shared" si="12"/>
        <v>4</v>
      </c>
      <c r="N35" s="123">
        <f t="shared" si="12"/>
        <v>27</v>
      </c>
      <c r="O35" s="152"/>
      <c r="P35" s="160"/>
      <c r="Q35" s="161"/>
      <c r="R35" s="161"/>
      <c r="S35" s="162"/>
    </row>
    <row r="36" spans="2:19" ht="16.5" thickBot="1" x14ac:dyDescent="0.3">
      <c r="B36" s="81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152"/>
      <c r="P36" s="160"/>
      <c r="Q36" s="161"/>
      <c r="R36" s="161"/>
      <c r="S36" s="162"/>
    </row>
    <row r="37" spans="2:19" x14ac:dyDescent="0.25">
      <c r="B37" s="87" t="s">
        <v>22</v>
      </c>
      <c r="C37" s="94" t="str">
        <f>C5</f>
        <v>1H 2021</v>
      </c>
      <c r="D37" s="94" t="str">
        <f t="shared" ref="D37:M37" si="13">D5</f>
        <v>2H 2021</v>
      </c>
      <c r="E37" s="94" t="str">
        <f t="shared" si="13"/>
        <v>1H 2022</v>
      </c>
      <c r="F37" s="94" t="str">
        <f t="shared" si="13"/>
        <v>2H 2022</v>
      </c>
      <c r="G37" s="94">
        <f t="shared" si="13"/>
        <v>2023</v>
      </c>
      <c r="H37" s="94">
        <f t="shared" si="13"/>
        <v>2024</v>
      </c>
      <c r="I37" s="94">
        <f t="shared" si="13"/>
        <v>2025</v>
      </c>
      <c r="J37" s="94">
        <f t="shared" si="13"/>
        <v>2026</v>
      </c>
      <c r="K37" s="94">
        <f t="shared" si="13"/>
        <v>2027</v>
      </c>
      <c r="L37" s="94">
        <f t="shared" si="13"/>
        <v>2027</v>
      </c>
      <c r="M37" s="94">
        <f t="shared" si="13"/>
        <v>2028</v>
      </c>
      <c r="N37" s="96" t="s">
        <v>14</v>
      </c>
      <c r="O37" s="152"/>
      <c r="P37" s="160"/>
      <c r="Q37" s="161"/>
      <c r="R37" s="161"/>
      <c r="S37" s="162"/>
    </row>
    <row r="38" spans="2:19" x14ac:dyDescent="0.25">
      <c r="B38" s="108" t="s">
        <v>11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9"/>
      <c r="N38" s="109">
        <f>SUM(C38:M38)</f>
        <v>0</v>
      </c>
      <c r="O38" s="152"/>
      <c r="P38" s="163"/>
      <c r="Q38" s="164"/>
      <c r="R38" s="164"/>
      <c r="S38" s="165"/>
    </row>
    <row r="39" spans="2:19" x14ac:dyDescent="0.25">
      <c r="B39" s="108" t="s">
        <v>12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>
        <v>0</v>
      </c>
      <c r="N39" s="109">
        <f>SUM(C39:M39)</f>
        <v>0</v>
      </c>
      <c r="O39" s="152"/>
    </row>
    <row r="40" spans="2:19" ht="16.5" thickBot="1" x14ac:dyDescent="0.3">
      <c r="B40" s="91" t="s">
        <v>13</v>
      </c>
      <c r="C40" s="92">
        <f>SUM(C38:C39)</f>
        <v>0</v>
      </c>
      <c r="D40" s="92">
        <f t="shared" ref="D40:N40" si="14">SUM(D38:D39)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92">
        <f t="shared" si="14"/>
        <v>0</v>
      </c>
      <c r="K40" s="92">
        <f t="shared" si="14"/>
        <v>0</v>
      </c>
      <c r="L40" s="92">
        <f t="shared" si="14"/>
        <v>0</v>
      </c>
      <c r="M40" s="92">
        <f t="shared" si="14"/>
        <v>0</v>
      </c>
      <c r="N40" s="93">
        <f t="shared" si="14"/>
        <v>0</v>
      </c>
      <c r="O40" s="152"/>
    </row>
    <row r="41" spans="2:19" ht="16.5" thickBot="1" x14ac:dyDescent="0.3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152"/>
    </row>
    <row r="42" spans="2:19" x14ac:dyDescent="0.25">
      <c r="B42" s="87" t="s">
        <v>70</v>
      </c>
      <c r="C42" s="94" t="str">
        <f>C5</f>
        <v>1H 2021</v>
      </c>
      <c r="D42" s="94" t="str">
        <f t="shared" ref="D42:M42" si="15">D5</f>
        <v>2H 2021</v>
      </c>
      <c r="E42" s="94" t="str">
        <f t="shared" si="15"/>
        <v>1H 2022</v>
      </c>
      <c r="F42" s="94" t="str">
        <f t="shared" si="15"/>
        <v>2H 2022</v>
      </c>
      <c r="G42" s="94">
        <f t="shared" si="15"/>
        <v>2023</v>
      </c>
      <c r="H42" s="94">
        <f t="shared" si="15"/>
        <v>2024</v>
      </c>
      <c r="I42" s="94">
        <f t="shared" si="15"/>
        <v>2025</v>
      </c>
      <c r="J42" s="94">
        <f t="shared" si="15"/>
        <v>2026</v>
      </c>
      <c r="K42" s="94">
        <f t="shared" si="15"/>
        <v>2027</v>
      </c>
      <c r="L42" s="94">
        <f t="shared" si="15"/>
        <v>2027</v>
      </c>
      <c r="M42" s="94">
        <f t="shared" si="15"/>
        <v>2028</v>
      </c>
      <c r="N42" s="96" t="s">
        <v>14</v>
      </c>
      <c r="O42" s="152"/>
    </row>
    <row r="43" spans="2:19" x14ac:dyDescent="0.25">
      <c r="B43" s="108" t="s">
        <v>27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9"/>
      <c r="N43" s="125"/>
      <c r="O43" s="152"/>
    </row>
    <row r="44" spans="2:19" x14ac:dyDescent="0.25">
      <c r="B44" s="108" t="s">
        <v>16</v>
      </c>
      <c r="C44" s="38">
        <v>5</v>
      </c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109">
        <f>SUM(C44:M44)</f>
        <v>5</v>
      </c>
      <c r="O44" s="152"/>
    </row>
    <row r="45" spans="2:19" x14ac:dyDescent="0.25">
      <c r="B45" s="108" t="s">
        <v>73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9"/>
      <c r="N45" s="109"/>
      <c r="O45" s="152"/>
    </row>
    <row r="46" spans="2:19" ht="16.5" thickBot="1" x14ac:dyDescent="0.3">
      <c r="B46" s="91" t="s">
        <v>13</v>
      </c>
      <c r="C46" s="117">
        <f>SUM(C43:C45)</f>
        <v>5</v>
      </c>
      <c r="D46" s="117">
        <f t="shared" ref="D46:N46" si="16">SUM(D43:D45)</f>
        <v>0</v>
      </c>
      <c r="E46" s="117">
        <f t="shared" si="16"/>
        <v>0</v>
      </c>
      <c r="F46" s="117">
        <f t="shared" si="16"/>
        <v>0</v>
      </c>
      <c r="G46" s="117">
        <f t="shared" si="16"/>
        <v>0</v>
      </c>
      <c r="H46" s="117">
        <f t="shared" si="16"/>
        <v>0</v>
      </c>
      <c r="I46" s="117">
        <f t="shared" si="16"/>
        <v>0</v>
      </c>
      <c r="J46" s="117">
        <f t="shared" si="16"/>
        <v>0</v>
      </c>
      <c r="K46" s="117">
        <f t="shared" si="16"/>
        <v>0</v>
      </c>
      <c r="L46" s="117">
        <f t="shared" si="16"/>
        <v>0</v>
      </c>
      <c r="M46" s="117">
        <f t="shared" si="16"/>
        <v>0</v>
      </c>
      <c r="N46" s="118">
        <f t="shared" si="16"/>
        <v>5</v>
      </c>
      <c r="O46" s="152"/>
    </row>
    <row r="47" spans="2:19" ht="16.5" thickBot="1" x14ac:dyDescent="0.3">
      <c r="B47" s="27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152"/>
    </row>
    <row r="48" spans="2:19" x14ac:dyDescent="0.25">
      <c r="B48" s="87" t="s">
        <v>71</v>
      </c>
      <c r="C48" s="94" t="str">
        <f>C5</f>
        <v>1H 2021</v>
      </c>
      <c r="D48" s="94" t="str">
        <f t="shared" ref="D48:M48" si="17">D5</f>
        <v>2H 2021</v>
      </c>
      <c r="E48" s="94" t="str">
        <f t="shared" si="17"/>
        <v>1H 2022</v>
      </c>
      <c r="F48" s="94" t="str">
        <f t="shared" si="17"/>
        <v>2H 2022</v>
      </c>
      <c r="G48" s="94">
        <f t="shared" si="17"/>
        <v>2023</v>
      </c>
      <c r="H48" s="94">
        <f t="shared" si="17"/>
        <v>2024</v>
      </c>
      <c r="I48" s="94">
        <f t="shared" si="17"/>
        <v>2025</v>
      </c>
      <c r="J48" s="94">
        <f t="shared" si="17"/>
        <v>2026</v>
      </c>
      <c r="K48" s="94">
        <f t="shared" si="17"/>
        <v>2027</v>
      </c>
      <c r="L48" s="94">
        <f t="shared" si="17"/>
        <v>2027</v>
      </c>
      <c r="M48" s="94">
        <f t="shared" si="17"/>
        <v>2028</v>
      </c>
      <c r="N48" s="96" t="s">
        <v>14</v>
      </c>
      <c r="O48" s="152"/>
    </row>
    <row r="49" spans="2:15" ht="16.5" thickBot="1" x14ac:dyDescent="0.3">
      <c r="B49" s="97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9"/>
      <c r="N49" s="100">
        <f>SUM(C49:M49)</f>
        <v>0</v>
      </c>
      <c r="O49" s="152"/>
    </row>
    <row r="50" spans="2:15" ht="16.5" thickBot="1" x14ac:dyDescent="0.3">
      <c r="B50" s="81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152"/>
    </row>
    <row r="51" spans="2:15" x14ac:dyDescent="0.25">
      <c r="B51" s="87" t="s">
        <v>72</v>
      </c>
      <c r="C51" s="126" t="str">
        <f>C5</f>
        <v>1H 2021</v>
      </c>
      <c r="D51" s="126" t="str">
        <f t="shared" ref="D51:M51" si="18">D5</f>
        <v>2H 2021</v>
      </c>
      <c r="E51" s="126" t="str">
        <f t="shared" si="18"/>
        <v>1H 2022</v>
      </c>
      <c r="F51" s="126" t="str">
        <f t="shared" si="18"/>
        <v>2H 2022</v>
      </c>
      <c r="G51" s="126">
        <f t="shared" si="18"/>
        <v>2023</v>
      </c>
      <c r="H51" s="126">
        <f t="shared" si="18"/>
        <v>2024</v>
      </c>
      <c r="I51" s="126">
        <f t="shared" si="18"/>
        <v>2025</v>
      </c>
      <c r="J51" s="126">
        <f t="shared" si="18"/>
        <v>2026</v>
      </c>
      <c r="K51" s="126">
        <f t="shared" si="18"/>
        <v>2027</v>
      </c>
      <c r="L51" s="126">
        <f t="shared" si="18"/>
        <v>2027</v>
      </c>
      <c r="M51" s="126">
        <f t="shared" si="18"/>
        <v>2028</v>
      </c>
      <c r="N51" s="102" t="s">
        <v>14</v>
      </c>
      <c r="O51" s="152"/>
    </row>
    <row r="52" spans="2:15" ht="16.5" thickBot="1" x14ac:dyDescent="0.3">
      <c r="B52" s="103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9"/>
      <c r="N52" s="100">
        <f>SUM(C52:M52)</f>
        <v>0</v>
      </c>
      <c r="O52" s="152"/>
    </row>
    <row r="53" spans="2:15" ht="16.5" thickBot="1" x14ac:dyDescent="0.3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152"/>
    </row>
    <row r="54" spans="2:15" x14ac:dyDescent="0.25">
      <c r="B54" s="87" t="s">
        <v>68</v>
      </c>
      <c r="C54" s="94" t="str">
        <f>C5</f>
        <v>1H 2021</v>
      </c>
      <c r="D54" s="94" t="str">
        <f t="shared" ref="D54:M54" si="19">D5</f>
        <v>2H 2021</v>
      </c>
      <c r="E54" s="94" t="str">
        <f t="shared" si="19"/>
        <v>1H 2022</v>
      </c>
      <c r="F54" s="94" t="str">
        <f t="shared" si="19"/>
        <v>2H 2022</v>
      </c>
      <c r="G54" s="94">
        <f t="shared" si="19"/>
        <v>2023</v>
      </c>
      <c r="H54" s="94">
        <f t="shared" si="19"/>
        <v>2024</v>
      </c>
      <c r="I54" s="94">
        <f t="shared" si="19"/>
        <v>2025</v>
      </c>
      <c r="J54" s="94">
        <f t="shared" si="19"/>
        <v>2026</v>
      </c>
      <c r="K54" s="94">
        <f t="shared" si="19"/>
        <v>2027</v>
      </c>
      <c r="L54" s="94">
        <f t="shared" si="19"/>
        <v>2027</v>
      </c>
      <c r="M54" s="94">
        <f t="shared" si="19"/>
        <v>2028</v>
      </c>
      <c r="N54" s="96" t="s">
        <v>14</v>
      </c>
      <c r="O54" s="152"/>
    </row>
    <row r="55" spans="2:15" ht="16.5" thickBot="1" x14ac:dyDescent="0.3">
      <c r="B55" s="97"/>
      <c r="C55" s="98">
        <v>5</v>
      </c>
      <c r="D55" s="98"/>
      <c r="E55" s="98"/>
      <c r="F55" s="98"/>
      <c r="G55" s="98"/>
      <c r="H55" s="98"/>
      <c r="I55" s="98"/>
      <c r="J55" s="98"/>
      <c r="K55" s="98"/>
      <c r="L55" s="98"/>
      <c r="M55" s="99"/>
      <c r="N55" s="100">
        <f>SUM(C55:M55)</f>
        <v>5</v>
      </c>
      <c r="O55" s="152"/>
    </row>
    <row r="56" spans="2:15" ht="16.5" thickBot="1" x14ac:dyDescent="0.3">
      <c r="B56" s="81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152"/>
    </row>
    <row r="57" spans="2:15" x14ac:dyDescent="0.25">
      <c r="B57" s="87" t="s">
        <v>66</v>
      </c>
      <c r="C57" s="94" t="str">
        <f>C5</f>
        <v>1H 2021</v>
      </c>
      <c r="D57" s="94" t="str">
        <f t="shared" ref="D57:M57" si="20">D5</f>
        <v>2H 2021</v>
      </c>
      <c r="E57" s="94" t="str">
        <f t="shared" si="20"/>
        <v>1H 2022</v>
      </c>
      <c r="F57" s="94" t="str">
        <f t="shared" si="20"/>
        <v>2H 2022</v>
      </c>
      <c r="G57" s="94">
        <f t="shared" si="20"/>
        <v>2023</v>
      </c>
      <c r="H57" s="94">
        <f t="shared" si="20"/>
        <v>2024</v>
      </c>
      <c r="I57" s="94">
        <f t="shared" si="20"/>
        <v>2025</v>
      </c>
      <c r="J57" s="94">
        <f t="shared" si="20"/>
        <v>2026</v>
      </c>
      <c r="K57" s="94">
        <f t="shared" si="20"/>
        <v>2027</v>
      </c>
      <c r="L57" s="94">
        <f t="shared" si="20"/>
        <v>2027</v>
      </c>
      <c r="M57" s="94">
        <f t="shared" si="20"/>
        <v>2028</v>
      </c>
      <c r="N57" s="96" t="s">
        <v>14</v>
      </c>
      <c r="O57" s="152"/>
    </row>
    <row r="58" spans="2:15" x14ac:dyDescent="0.25">
      <c r="B58" s="108" t="s">
        <v>28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9"/>
      <c r="N58" s="109"/>
      <c r="O58" s="152"/>
    </row>
    <row r="59" spans="2:15" x14ac:dyDescent="0.25">
      <c r="B59" s="108" t="s">
        <v>20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9"/>
      <c r="N59" s="109"/>
      <c r="O59" s="152"/>
    </row>
    <row r="60" spans="2:15" ht="16.5" thickBot="1" x14ac:dyDescent="0.3">
      <c r="B60" s="91" t="s">
        <v>13</v>
      </c>
      <c r="C60" s="92">
        <f>SUM(C58:C59)</f>
        <v>0</v>
      </c>
      <c r="D60" s="92">
        <f t="shared" ref="D60:L60" si="21">SUM(D58:D59)</f>
        <v>0</v>
      </c>
      <c r="E60" s="92">
        <f t="shared" si="21"/>
        <v>0</v>
      </c>
      <c r="F60" s="92">
        <f t="shared" si="21"/>
        <v>0</v>
      </c>
      <c r="G60" s="92">
        <f t="shared" si="21"/>
        <v>0</v>
      </c>
      <c r="H60" s="92">
        <f t="shared" si="21"/>
        <v>0</v>
      </c>
      <c r="I60" s="92">
        <f t="shared" si="21"/>
        <v>0</v>
      </c>
      <c r="J60" s="92">
        <f t="shared" si="21"/>
        <v>0</v>
      </c>
      <c r="K60" s="92">
        <f t="shared" si="21"/>
        <v>0</v>
      </c>
      <c r="L60" s="92">
        <f t="shared" si="21"/>
        <v>0</v>
      </c>
      <c r="M60" s="92">
        <f>SUM(M58:M59)</f>
        <v>0</v>
      </c>
      <c r="N60" s="93">
        <f>SUM(N55:N59)</f>
        <v>5</v>
      </c>
      <c r="O60" s="152"/>
    </row>
    <row r="61" spans="2:15" ht="16.5" thickBot="1" x14ac:dyDescent="0.3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152"/>
    </row>
    <row r="62" spans="2:15" x14ac:dyDescent="0.25">
      <c r="B62" s="175" t="s">
        <v>41</v>
      </c>
      <c r="C62" s="62" t="str">
        <f>C5</f>
        <v>1H 2021</v>
      </c>
      <c r="D62" s="62" t="str">
        <f t="shared" ref="D62:L62" si="22">D5</f>
        <v>2H 2021</v>
      </c>
      <c r="E62" s="62" t="str">
        <f t="shared" si="22"/>
        <v>1H 2022</v>
      </c>
      <c r="F62" s="62" t="str">
        <f t="shared" si="22"/>
        <v>2H 2022</v>
      </c>
      <c r="G62" s="62">
        <f t="shared" si="22"/>
        <v>2023</v>
      </c>
      <c r="H62" s="62">
        <f t="shared" si="22"/>
        <v>2024</v>
      </c>
      <c r="I62" s="62">
        <f t="shared" si="22"/>
        <v>2025</v>
      </c>
      <c r="J62" s="62">
        <f t="shared" si="22"/>
        <v>2026</v>
      </c>
      <c r="K62" s="62">
        <f t="shared" si="22"/>
        <v>2027</v>
      </c>
      <c r="L62" s="62">
        <f t="shared" si="22"/>
        <v>2027</v>
      </c>
      <c r="M62" s="62">
        <f>M5</f>
        <v>2028</v>
      </c>
      <c r="N62" s="63" t="s">
        <v>14</v>
      </c>
      <c r="O62" s="152"/>
    </row>
    <row r="63" spans="2:15" ht="16.5" thickBot="1" x14ac:dyDescent="0.3">
      <c r="B63" s="176"/>
      <c r="C63" s="64">
        <f>SUM(C35, C40,C46, C49, C52, C55, C60)</f>
        <v>15</v>
      </c>
      <c r="D63" s="64">
        <f t="shared" ref="D63:N63" si="23">SUM(D35, D40,D46, D49, D52, D55, D60)</f>
        <v>3</v>
      </c>
      <c r="E63" s="64">
        <f t="shared" si="23"/>
        <v>3</v>
      </c>
      <c r="F63" s="64">
        <f t="shared" si="23"/>
        <v>2</v>
      </c>
      <c r="G63" s="64">
        <f t="shared" si="23"/>
        <v>2</v>
      </c>
      <c r="H63" s="64">
        <f t="shared" si="23"/>
        <v>0</v>
      </c>
      <c r="I63" s="64">
        <f t="shared" si="23"/>
        <v>0</v>
      </c>
      <c r="J63" s="64">
        <f t="shared" si="23"/>
        <v>2</v>
      </c>
      <c r="K63" s="64">
        <f t="shared" si="23"/>
        <v>3</v>
      </c>
      <c r="L63" s="64">
        <f t="shared" si="23"/>
        <v>3</v>
      </c>
      <c r="M63" s="64">
        <f t="shared" si="23"/>
        <v>4</v>
      </c>
      <c r="N63" s="64">
        <f t="shared" si="23"/>
        <v>42</v>
      </c>
      <c r="O63" s="152"/>
    </row>
    <row r="64" spans="2:15" x14ac:dyDescent="0.25">
      <c r="O64" s="152"/>
    </row>
    <row r="65" spans="2:19" x14ac:dyDescent="0.25">
      <c r="O65" s="152"/>
    </row>
    <row r="66" spans="2:19" ht="20.100000000000001" customHeight="1" x14ac:dyDescent="0.25">
      <c r="B66" s="177" t="s">
        <v>101</v>
      </c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52"/>
      <c r="P66" s="166" t="s">
        <v>100</v>
      </c>
      <c r="Q66" s="166"/>
      <c r="R66" s="166"/>
      <c r="S66" s="166"/>
    </row>
    <row r="67" spans="2:19" ht="15.95" customHeight="1" thickBot="1" x14ac:dyDescent="0.3">
      <c r="O67" s="152"/>
      <c r="P67" s="157" t="s">
        <v>118</v>
      </c>
      <c r="Q67" s="158"/>
      <c r="R67" s="158"/>
      <c r="S67" s="159"/>
    </row>
    <row r="68" spans="2:19" x14ac:dyDescent="0.25">
      <c r="B68" s="34" t="s">
        <v>39</v>
      </c>
      <c r="C68" s="35" t="str">
        <f>C5</f>
        <v>1H 2021</v>
      </c>
      <c r="D68" s="35" t="str">
        <f t="shared" ref="D68:M68" si="24">D5</f>
        <v>2H 2021</v>
      </c>
      <c r="E68" s="35" t="str">
        <f t="shared" si="24"/>
        <v>1H 2022</v>
      </c>
      <c r="F68" s="35" t="str">
        <f t="shared" si="24"/>
        <v>2H 2022</v>
      </c>
      <c r="G68" s="35">
        <f t="shared" si="24"/>
        <v>2023</v>
      </c>
      <c r="H68" s="35">
        <f t="shared" si="24"/>
        <v>2024</v>
      </c>
      <c r="I68" s="35">
        <f t="shared" si="24"/>
        <v>2025</v>
      </c>
      <c r="J68" s="35">
        <f t="shared" si="24"/>
        <v>2026</v>
      </c>
      <c r="K68" s="35">
        <f t="shared" si="24"/>
        <v>2027</v>
      </c>
      <c r="L68" s="35">
        <f t="shared" si="24"/>
        <v>2027</v>
      </c>
      <c r="M68" s="35">
        <f t="shared" si="24"/>
        <v>2028</v>
      </c>
      <c r="N68" s="37" t="s">
        <v>14</v>
      </c>
      <c r="O68" s="152"/>
      <c r="P68" s="160"/>
      <c r="Q68" s="161"/>
      <c r="R68" s="161"/>
      <c r="S68" s="162"/>
    </row>
    <row r="69" spans="2:19" x14ac:dyDescent="0.25">
      <c r="B69" s="82" t="s">
        <v>11</v>
      </c>
      <c r="C69" s="38">
        <v>1</v>
      </c>
      <c r="D69" s="38">
        <v>1</v>
      </c>
      <c r="E69" s="38">
        <v>1</v>
      </c>
      <c r="F69" s="38">
        <v>1</v>
      </c>
      <c r="G69" s="38">
        <v>1</v>
      </c>
      <c r="H69" s="38">
        <v>1</v>
      </c>
      <c r="I69" s="38">
        <v>1</v>
      </c>
      <c r="J69" s="38">
        <v>1</v>
      </c>
      <c r="K69" s="38">
        <v>1</v>
      </c>
      <c r="L69" s="38">
        <v>1</v>
      </c>
      <c r="M69" s="38">
        <v>1</v>
      </c>
      <c r="N69" s="40">
        <f>SUM(C69:M69)</f>
        <v>11</v>
      </c>
      <c r="O69" s="152"/>
      <c r="P69" s="160"/>
      <c r="Q69" s="161"/>
      <c r="R69" s="161"/>
      <c r="S69" s="162"/>
    </row>
    <row r="70" spans="2:19" x14ac:dyDescent="0.25">
      <c r="B70" s="82" t="s">
        <v>12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40">
        <f>SUM(C70:M70)</f>
        <v>0</v>
      </c>
      <c r="O70" s="152"/>
      <c r="P70" s="160"/>
      <c r="Q70" s="161"/>
      <c r="R70" s="161"/>
      <c r="S70" s="162"/>
    </row>
    <row r="71" spans="2:19" x14ac:dyDescent="0.25">
      <c r="B71" s="82" t="s">
        <v>29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9"/>
      <c r="N71" s="40">
        <f>SUM(C71:M71)</f>
        <v>0</v>
      </c>
      <c r="O71" s="152"/>
      <c r="P71" s="160"/>
      <c r="Q71" s="161"/>
      <c r="R71" s="161"/>
      <c r="S71" s="162"/>
    </row>
    <row r="72" spans="2:19" ht="16.5" thickBot="1" x14ac:dyDescent="0.3">
      <c r="B72" s="41" t="s">
        <v>13</v>
      </c>
      <c r="C72" s="42">
        <f>SUM(C69:C71)</f>
        <v>1</v>
      </c>
      <c r="D72" s="42">
        <f t="shared" ref="D72:N72" si="25">SUM(D69:D71)</f>
        <v>1</v>
      </c>
      <c r="E72" s="42">
        <f t="shared" si="25"/>
        <v>1</v>
      </c>
      <c r="F72" s="42">
        <f t="shared" si="25"/>
        <v>1</v>
      </c>
      <c r="G72" s="42">
        <f t="shared" si="25"/>
        <v>1</v>
      </c>
      <c r="H72" s="42">
        <f t="shared" si="25"/>
        <v>1</v>
      </c>
      <c r="I72" s="42">
        <f t="shared" si="25"/>
        <v>1</v>
      </c>
      <c r="J72" s="42">
        <f t="shared" si="25"/>
        <v>1</v>
      </c>
      <c r="K72" s="42">
        <f t="shared" si="25"/>
        <v>1</v>
      </c>
      <c r="L72" s="42">
        <f t="shared" si="25"/>
        <v>1</v>
      </c>
      <c r="M72" s="42">
        <f t="shared" si="25"/>
        <v>1</v>
      </c>
      <c r="N72" s="43">
        <f t="shared" si="25"/>
        <v>11</v>
      </c>
      <c r="O72" s="152"/>
      <c r="P72" s="160"/>
      <c r="Q72" s="161"/>
      <c r="R72" s="161"/>
      <c r="S72" s="162"/>
    </row>
    <row r="73" spans="2:19" ht="16.5" thickBot="1" x14ac:dyDescent="0.3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152"/>
      <c r="P73" s="160"/>
      <c r="Q73" s="161"/>
      <c r="R73" s="161"/>
      <c r="S73" s="162"/>
    </row>
    <row r="74" spans="2:19" x14ac:dyDescent="0.25">
      <c r="B74" s="34" t="s">
        <v>40</v>
      </c>
      <c r="C74" s="35" t="str">
        <f>C5</f>
        <v>1H 2021</v>
      </c>
      <c r="D74" s="35" t="str">
        <f t="shared" ref="D74:M74" si="26">D5</f>
        <v>2H 2021</v>
      </c>
      <c r="E74" s="35" t="str">
        <f t="shared" si="26"/>
        <v>1H 2022</v>
      </c>
      <c r="F74" s="35" t="str">
        <f t="shared" si="26"/>
        <v>2H 2022</v>
      </c>
      <c r="G74" s="35">
        <f t="shared" si="26"/>
        <v>2023</v>
      </c>
      <c r="H74" s="35">
        <f t="shared" si="26"/>
        <v>2024</v>
      </c>
      <c r="I74" s="35">
        <f t="shared" si="26"/>
        <v>2025</v>
      </c>
      <c r="J74" s="35">
        <f t="shared" si="26"/>
        <v>2026</v>
      </c>
      <c r="K74" s="35">
        <f t="shared" si="26"/>
        <v>2027</v>
      </c>
      <c r="L74" s="35">
        <f t="shared" si="26"/>
        <v>2027</v>
      </c>
      <c r="M74" s="35">
        <f t="shared" si="26"/>
        <v>2028</v>
      </c>
      <c r="N74" s="37" t="s">
        <v>14</v>
      </c>
      <c r="O74" s="152"/>
      <c r="P74" s="163"/>
      <c r="Q74" s="164"/>
      <c r="R74" s="164"/>
      <c r="S74" s="165"/>
    </row>
    <row r="75" spans="2:19" x14ac:dyDescent="0.25">
      <c r="B75" s="82" t="s">
        <v>27</v>
      </c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40">
        <f>SUM(C75:M75)</f>
        <v>0</v>
      </c>
      <c r="O75" s="152"/>
      <c r="P75" s="152"/>
      <c r="Q75" s="152"/>
      <c r="R75" s="152"/>
      <c r="S75" s="152"/>
    </row>
    <row r="76" spans="2:19" x14ac:dyDescent="0.25">
      <c r="B76" s="82" t="s">
        <v>16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40"/>
      <c r="O76" s="152"/>
      <c r="P76" s="152"/>
      <c r="Q76" s="152"/>
      <c r="R76" s="152"/>
      <c r="S76" s="152"/>
    </row>
    <row r="77" spans="2:19" x14ac:dyDescent="0.25">
      <c r="B77" s="82" t="s">
        <v>17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40">
        <f>SUM(C77:M77)</f>
        <v>0</v>
      </c>
      <c r="O77" s="152"/>
      <c r="P77" s="152"/>
      <c r="Q77" s="152"/>
      <c r="R77" s="152"/>
      <c r="S77" s="152"/>
    </row>
    <row r="78" spans="2:19" ht="16.5" thickBot="1" x14ac:dyDescent="0.3">
      <c r="B78" s="41" t="s">
        <v>13</v>
      </c>
      <c r="C78" s="42">
        <f>SUM(C75:C77)</f>
        <v>0</v>
      </c>
      <c r="D78" s="42">
        <f>SUM(D75:D77)</f>
        <v>0</v>
      </c>
      <c r="E78" s="42">
        <f t="shared" ref="E78:M78" si="27">SUM(E75:E77)</f>
        <v>0</v>
      </c>
      <c r="F78" s="42">
        <f t="shared" si="27"/>
        <v>0</v>
      </c>
      <c r="G78" s="42">
        <f t="shared" si="27"/>
        <v>0</v>
      </c>
      <c r="H78" s="42">
        <f t="shared" si="27"/>
        <v>0</v>
      </c>
      <c r="I78" s="42">
        <f t="shared" si="27"/>
        <v>0</v>
      </c>
      <c r="J78" s="42">
        <f t="shared" si="27"/>
        <v>0</v>
      </c>
      <c r="K78" s="42">
        <f t="shared" si="27"/>
        <v>0</v>
      </c>
      <c r="L78" s="42">
        <f t="shared" si="27"/>
        <v>0</v>
      </c>
      <c r="M78" s="42">
        <f t="shared" si="27"/>
        <v>0</v>
      </c>
      <c r="N78" s="43">
        <f>SUM(N75:N77)</f>
        <v>0</v>
      </c>
      <c r="O78" s="152"/>
      <c r="P78" s="152"/>
      <c r="Q78" s="152"/>
      <c r="R78" s="152"/>
      <c r="S78" s="152"/>
    </row>
    <row r="79" spans="2:19" ht="16.5" thickBot="1" x14ac:dyDescent="0.3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152"/>
      <c r="P79" s="152"/>
      <c r="Q79" s="152"/>
      <c r="R79" s="152"/>
      <c r="S79" s="152"/>
    </row>
    <row r="80" spans="2:19" x14ac:dyDescent="0.25">
      <c r="B80" s="34" t="s">
        <v>30</v>
      </c>
      <c r="C80" s="35" t="str">
        <f>C5</f>
        <v>1H 2021</v>
      </c>
      <c r="D80" s="35" t="str">
        <f t="shared" ref="D80:M80" si="28">D5</f>
        <v>2H 2021</v>
      </c>
      <c r="E80" s="35" t="str">
        <f t="shared" si="28"/>
        <v>1H 2022</v>
      </c>
      <c r="F80" s="35" t="str">
        <f t="shared" si="28"/>
        <v>2H 2022</v>
      </c>
      <c r="G80" s="35">
        <f t="shared" si="28"/>
        <v>2023</v>
      </c>
      <c r="H80" s="35">
        <f t="shared" si="28"/>
        <v>2024</v>
      </c>
      <c r="I80" s="35">
        <f t="shared" si="28"/>
        <v>2025</v>
      </c>
      <c r="J80" s="35">
        <f t="shared" si="28"/>
        <v>2026</v>
      </c>
      <c r="K80" s="35">
        <f t="shared" si="28"/>
        <v>2027</v>
      </c>
      <c r="L80" s="35">
        <f t="shared" si="28"/>
        <v>2027</v>
      </c>
      <c r="M80" s="35">
        <f t="shared" si="28"/>
        <v>2028</v>
      </c>
      <c r="N80" s="37" t="s">
        <v>14</v>
      </c>
      <c r="O80" s="152"/>
      <c r="P80" s="152"/>
      <c r="Q80" s="152"/>
      <c r="R80" s="152"/>
      <c r="S80" s="152"/>
    </row>
    <row r="81" spans="2:19" x14ac:dyDescent="0.25">
      <c r="B81" s="82" t="s">
        <v>19</v>
      </c>
      <c r="C81" s="38"/>
      <c r="D81" s="38"/>
      <c r="E81" s="38">
        <v>1</v>
      </c>
      <c r="F81" s="38">
        <v>1</v>
      </c>
      <c r="G81" s="38">
        <v>1</v>
      </c>
      <c r="H81" s="38"/>
      <c r="I81" s="38"/>
      <c r="J81" s="38"/>
      <c r="K81" s="38"/>
      <c r="L81" s="38"/>
      <c r="M81" s="39"/>
      <c r="N81" s="40">
        <f>SUM(C81:M81)</f>
        <v>3</v>
      </c>
      <c r="O81" s="152"/>
      <c r="P81" s="152"/>
      <c r="Q81" s="152"/>
      <c r="R81" s="152"/>
      <c r="S81" s="152"/>
    </row>
    <row r="82" spans="2:19" x14ac:dyDescent="0.25">
      <c r="B82" s="82" t="s">
        <v>20</v>
      </c>
      <c r="C82" s="38"/>
      <c r="D82" s="38"/>
      <c r="E82" s="38"/>
      <c r="F82" s="38"/>
      <c r="G82" s="38">
        <v>1</v>
      </c>
      <c r="H82" s="38"/>
      <c r="I82" s="38"/>
      <c r="J82" s="38"/>
      <c r="K82" s="38"/>
      <c r="L82" s="38"/>
      <c r="M82" s="39"/>
      <c r="N82" s="40">
        <f>SUM(C82:M82)</f>
        <v>1</v>
      </c>
      <c r="O82" s="152"/>
      <c r="P82" s="152"/>
      <c r="Q82" s="152"/>
      <c r="R82" s="152"/>
      <c r="S82" s="152"/>
    </row>
    <row r="83" spans="2:19" x14ac:dyDescent="0.25">
      <c r="B83" s="82" t="s">
        <v>21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9"/>
      <c r="N83" s="40">
        <f>SUM(C83:M83)</f>
        <v>0</v>
      </c>
      <c r="O83" s="152"/>
      <c r="P83" s="152"/>
      <c r="Q83" s="152"/>
      <c r="R83" s="152"/>
      <c r="S83" s="152"/>
    </row>
    <row r="84" spans="2:19" ht="16.5" thickBot="1" x14ac:dyDescent="0.3">
      <c r="B84" s="41" t="s">
        <v>13</v>
      </c>
      <c r="C84" s="42">
        <f>SUM(C81:C83)</f>
        <v>0</v>
      </c>
      <c r="D84" s="42">
        <f t="shared" ref="D84:N84" si="29">SUM(D81:D83)</f>
        <v>0</v>
      </c>
      <c r="E84" s="42">
        <f t="shared" si="29"/>
        <v>1</v>
      </c>
      <c r="F84" s="42">
        <f t="shared" si="29"/>
        <v>1</v>
      </c>
      <c r="G84" s="42">
        <f t="shared" si="29"/>
        <v>2</v>
      </c>
      <c r="H84" s="42">
        <f t="shared" si="29"/>
        <v>0</v>
      </c>
      <c r="I84" s="42">
        <f t="shared" si="29"/>
        <v>0</v>
      </c>
      <c r="J84" s="42">
        <f t="shared" si="29"/>
        <v>0</v>
      </c>
      <c r="K84" s="42">
        <f t="shared" si="29"/>
        <v>0</v>
      </c>
      <c r="L84" s="42">
        <f t="shared" si="29"/>
        <v>0</v>
      </c>
      <c r="M84" s="42">
        <f t="shared" si="29"/>
        <v>0</v>
      </c>
      <c r="N84" s="43">
        <f t="shared" si="29"/>
        <v>4</v>
      </c>
      <c r="O84" s="152"/>
      <c r="P84" s="152"/>
      <c r="Q84" s="152"/>
      <c r="R84" s="152"/>
      <c r="S84" s="152"/>
    </row>
    <row r="85" spans="2:19" ht="16.5" thickBot="1" x14ac:dyDescent="0.3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152"/>
      <c r="P85" s="152"/>
      <c r="Q85" s="152"/>
      <c r="R85" s="152"/>
      <c r="S85" s="152"/>
    </row>
    <row r="86" spans="2:19" x14ac:dyDescent="0.25">
      <c r="B86" s="34" t="s">
        <v>31</v>
      </c>
      <c r="C86" s="35" t="str">
        <f>C5</f>
        <v>1H 2021</v>
      </c>
      <c r="D86" s="35" t="str">
        <f t="shared" ref="D86:M86" si="30">D5</f>
        <v>2H 2021</v>
      </c>
      <c r="E86" s="35" t="str">
        <f t="shared" si="30"/>
        <v>1H 2022</v>
      </c>
      <c r="F86" s="35" t="str">
        <f t="shared" si="30"/>
        <v>2H 2022</v>
      </c>
      <c r="G86" s="35">
        <f t="shared" si="30"/>
        <v>2023</v>
      </c>
      <c r="H86" s="35">
        <f t="shared" si="30"/>
        <v>2024</v>
      </c>
      <c r="I86" s="35">
        <f t="shared" si="30"/>
        <v>2025</v>
      </c>
      <c r="J86" s="35">
        <f t="shared" si="30"/>
        <v>2026</v>
      </c>
      <c r="K86" s="35">
        <f t="shared" si="30"/>
        <v>2027</v>
      </c>
      <c r="L86" s="35">
        <f t="shared" si="30"/>
        <v>2027</v>
      </c>
      <c r="M86" s="35">
        <f t="shared" si="30"/>
        <v>2028</v>
      </c>
      <c r="N86" s="37" t="s">
        <v>14</v>
      </c>
      <c r="O86" s="152"/>
      <c r="P86" s="152"/>
      <c r="Q86" s="152"/>
      <c r="R86" s="152"/>
      <c r="S86" s="152"/>
    </row>
    <row r="87" spans="2:19" x14ac:dyDescent="0.25">
      <c r="B87" s="82" t="s">
        <v>76</v>
      </c>
      <c r="C87" s="38">
        <v>1</v>
      </c>
      <c r="D87" s="38">
        <v>2</v>
      </c>
      <c r="E87" s="38"/>
      <c r="F87" s="38"/>
      <c r="G87" s="38">
        <v>1</v>
      </c>
      <c r="H87" s="38">
        <v>2</v>
      </c>
      <c r="I87" s="38">
        <v>3</v>
      </c>
      <c r="J87" s="38">
        <v>3</v>
      </c>
      <c r="K87" s="38">
        <v>3</v>
      </c>
      <c r="L87" s="38">
        <v>3</v>
      </c>
      <c r="M87" s="39">
        <v>4</v>
      </c>
      <c r="N87" s="40">
        <f>SUM(C87:M87)</f>
        <v>22</v>
      </c>
      <c r="O87" s="152"/>
      <c r="P87" s="152"/>
      <c r="Q87" s="152"/>
      <c r="R87" s="152"/>
      <c r="S87" s="152"/>
    </row>
    <row r="88" spans="2:19" x14ac:dyDescent="0.25">
      <c r="B88" s="82" t="s">
        <v>74</v>
      </c>
      <c r="C88" s="38"/>
      <c r="D88" s="38">
        <v>3</v>
      </c>
      <c r="E88" s="38">
        <v>3</v>
      </c>
      <c r="F88" s="38">
        <v>1</v>
      </c>
      <c r="G88" s="38">
        <v>2</v>
      </c>
      <c r="H88" s="38"/>
      <c r="I88" s="38"/>
      <c r="J88" s="38"/>
      <c r="K88" s="38">
        <v>5</v>
      </c>
      <c r="L88" s="38"/>
      <c r="M88" s="39"/>
      <c r="N88" s="40">
        <f>SUM(C88:M88)</f>
        <v>14</v>
      </c>
      <c r="O88" s="152"/>
      <c r="P88" s="152"/>
      <c r="Q88" s="152"/>
      <c r="R88" s="152"/>
      <c r="S88" s="152"/>
    </row>
    <row r="89" spans="2:19" ht="16.5" thickBot="1" x14ac:dyDescent="0.3">
      <c r="B89" s="41" t="s">
        <v>13</v>
      </c>
      <c r="C89" s="42">
        <f>SUM(C87:C88)</f>
        <v>1</v>
      </c>
      <c r="D89" s="42">
        <f t="shared" ref="D89:N89" si="31">SUM(D87:D88)</f>
        <v>5</v>
      </c>
      <c r="E89" s="42">
        <f t="shared" si="31"/>
        <v>3</v>
      </c>
      <c r="F89" s="42">
        <f t="shared" si="31"/>
        <v>1</v>
      </c>
      <c r="G89" s="42">
        <f t="shared" si="31"/>
        <v>3</v>
      </c>
      <c r="H89" s="42">
        <f t="shared" si="31"/>
        <v>2</v>
      </c>
      <c r="I89" s="42">
        <f t="shared" si="31"/>
        <v>3</v>
      </c>
      <c r="J89" s="42">
        <f t="shared" si="31"/>
        <v>3</v>
      </c>
      <c r="K89" s="42">
        <f t="shared" si="31"/>
        <v>8</v>
      </c>
      <c r="L89" s="42">
        <f t="shared" si="31"/>
        <v>3</v>
      </c>
      <c r="M89" s="42">
        <f t="shared" si="31"/>
        <v>4</v>
      </c>
      <c r="N89" s="43">
        <f t="shared" si="31"/>
        <v>36</v>
      </c>
      <c r="O89" s="152"/>
      <c r="P89" s="152"/>
      <c r="Q89" s="152"/>
      <c r="R89" s="152"/>
      <c r="S89" s="152"/>
    </row>
    <row r="90" spans="2:19" ht="16.5" thickBot="1" x14ac:dyDescent="0.3">
      <c r="B90" s="50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152"/>
      <c r="P90" s="152"/>
      <c r="Q90" s="152"/>
      <c r="R90" s="152"/>
      <c r="S90" s="152"/>
    </row>
    <row r="91" spans="2:19" x14ac:dyDescent="0.25">
      <c r="B91" s="171" t="s">
        <v>33</v>
      </c>
      <c r="C91" s="94" t="str">
        <f>C5</f>
        <v>1H 2021</v>
      </c>
      <c r="D91" s="94" t="str">
        <f t="shared" ref="D91:M91" si="32">D5</f>
        <v>2H 2021</v>
      </c>
      <c r="E91" s="94" t="str">
        <f t="shared" si="32"/>
        <v>1H 2022</v>
      </c>
      <c r="F91" s="94" t="str">
        <f t="shared" si="32"/>
        <v>2H 2022</v>
      </c>
      <c r="G91" s="94">
        <f t="shared" si="32"/>
        <v>2023</v>
      </c>
      <c r="H91" s="94">
        <f t="shared" si="32"/>
        <v>2024</v>
      </c>
      <c r="I91" s="94">
        <f t="shared" si="32"/>
        <v>2025</v>
      </c>
      <c r="J91" s="94">
        <f t="shared" si="32"/>
        <v>2026</v>
      </c>
      <c r="K91" s="94">
        <f t="shared" si="32"/>
        <v>2027</v>
      </c>
      <c r="L91" s="94">
        <f t="shared" si="32"/>
        <v>2027</v>
      </c>
      <c r="M91" s="94">
        <f t="shared" si="32"/>
        <v>2028</v>
      </c>
      <c r="N91" s="96" t="s">
        <v>14</v>
      </c>
      <c r="O91" s="152"/>
      <c r="P91" s="152"/>
      <c r="Q91" s="152"/>
      <c r="R91" s="152"/>
      <c r="S91" s="152"/>
    </row>
    <row r="92" spans="2:19" ht="16.5" thickBot="1" x14ac:dyDescent="0.3">
      <c r="B92" s="172"/>
      <c r="C92" s="127">
        <f xml:space="preserve"> SUM(C72, C78, C84, C89)</f>
        <v>2</v>
      </c>
      <c r="D92" s="127">
        <f t="shared" ref="D92:M92" si="33" xml:space="preserve"> SUM(D72, D78, D84, D89)</f>
        <v>6</v>
      </c>
      <c r="E92" s="127">
        <f t="shared" si="33"/>
        <v>5</v>
      </c>
      <c r="F92" s="127">
        <f t="shared" si="33"/>
        <v>3</v>
      </c>
      <c r="G92" s="127">
        <f t="shared" si="33"/>
        <v>6</v>
      </c>
      <c r="H92" s="127">
        <f t="shared" si="33"/>
        <v>3</v>
      </c>
      <c r="I92" s="127">
        <f t="shared" si="33"/>
        <v>4</v>
      </c>
      <c r="J92" s="127">
        <f t="shared" si="33"/>
        <v>4</v>
      </c>
      <c r="K92" s="127">
        <f t="shared" si="33"/>
        <v>9</v>
      </c>
      <c r="L92" s="127">
        <f t="shared" si="33"/>
        <v>4</v>
      </c>
      <c r="M92" s="127">
        <f t="shared" si="33"/>
        <v>5</v>
      </c>
      <c r="N92" s="127">
        <f xml:space="preserve"> SUM(N72, N78, N84, N89)</f>
        <v>51</v>
      </c>
      <c r="O92" s="152"/>
      <c r="P92" s="152"/>
      <c r="Q92" s="152"/>
      <c r="R92" s="152"/>
      <c r="S92" s="152"/>
    </row>
    <row r="93" spans="2:19" x14ac:dyDescent="0.25">
      <c r="O93" s="152"/>
      <c r="P93" s="152"/>
      <c r="Q93" s="152"/>
      <c r="R93" s="152"/>
      <c r="S93" s="152"/>
    </row>
    <row r="94" spans="2:19" x14ac:dyDescent="0.25">
      <c r="O94" s="152"/>
      <c r="P94" s="152"/>
      <c r="Q94" s="152"/>
      <c r="R94" s="152"/>
      <c r="S94" s="152"/>
    </row>
    <row r="95" spans="2:19" x14ac:dyDescent="0.25">
      <c r="O95" s="152"/>
      <c r="P95" s="152"/>
      <c r="Q95" s="152"/>
      <c r="R95" s="152"/>
      <c r="S95" s="152"/>
    </row>
    <row r="96" spans="2:19" x14ac:dyDescent="0.25">
      <c r="O96" s="152"/>
      <c r="P96" s="152"/>
      <c r="Q96" s="152"/>
      <c r="R96" s="152"/>
      <c r="S96" s="152"/>
    </row>
    <row r="97" spans="15:19" x14ac:dyDescent="0.25">
      <c r="O97" s="152"/>
      <c r="P97" s="152"/>
      <c r="Q97" s="152"/>
      <c r="R97" s="152"/>
      <c r="S97" s="152"/>
    </row>
    <row r="98" spans="15:19" x14ac:dyDescent="0.25">
      <c r="O98" s="152"/>
      <c r="P98" s="152"/>
      <c r="Q98" s="152"/>
      <c r="R98" s="152"/>
      <c r="S98" s="152"/>
    </row>
    <row r="99" spans="15:19" x14ac:dyDescent="0.25">
      <c r="O99" s="152"/>
      <c r="P99" s="152"/>
      <c r="Q99" s="152"/>
      <c r="R99" s="152"/>
      <c r="S99" s="152"/>
    </row>
    <row r="100" spans="15:19" x14ac:dyDescent="0.25">
      <c r="O100" s="152"/>
      <c r="P100" s="152"/>
      <c r="Q100" s="152"/>
      <c r="R100" s="152"/>
      <c r="S100" s="152"/>
    </row>
    <row r="101" spans="15:19" x14ac:dyDescent="0.25">
      <c r="O101" s="152"/>
      <c r="P101" s="152"/>
      <c r="Q101" s="152"/>
      <c r="R101" s="152"/>
      <c r="S101" s="152"/>
    </row>
    <row r="102" spans="15:19" x14ac:dyDescent="0.25">
      <c r="O102" s="152"/>
      <c r="P102" s="152"/>
      <c r="Q102" s="152"/>
      <c r="R102" s="152"/>
      <c r="S102" s="152"/>
    </row>
    <row r="103" spans="15:19" x14ac:dyDescent="0.25">
      <c r="O103" s="152"/>
      <c r="P103" s="152"/>
      <c r="Q103" s="152"/>
      <c r="R103" s="152"/>
      <c r="S103" s="152"/>
    </row>
    <row r="104" spans="15:19" x14ac:dyDescent="0.25">
      <c r="O104" s="152"/>
      <c r="P104" s="152"/>
      <c r="Q104" s="152"/>
      <c r="R104" s="152"/>
      <c r="S104" s="152"/>
    </row>
    <row r="105" spans="15:19" x14ac:dyDescent="0.25">
      <c r="O105" s="152"/>
      <c r="P105" s="152"/>
      <c r="Q105" s="152"/>
      <c r="R105" s="152"/>
      <c r="S105" s="152"/>
    </row>
    <row r="106" spans="15:19" x14ac:dyDescent="0.25">
      <c r="O106" s="152"/>
      <c r="P106" s="152"/>
      <c r="Q106" s="152"/>
      <c r="R106" s="152"/>
      <c r="S106" s="152"/>
    </row>
    <row r="107" spans="15:19" x14ac:dyDescent="0.25">
      <c r="O107" s="152"/>
      <c r="P107" s="152"/>
      <c r="Q107" s="152"/>
      <c r="R107" s="152"/>
      <c r="S107" s="152"/>
    </row>
    <row r="108" spans="15:19" x14ac:dyDescent="0.25">
      <c r="O108" s="152"/>
      <c r="P108" s="152"/>
      <c r="Q108" s="152"/>
      <c r="R108" s="152"/>
      <c r="S108" s="152"/>
    </row>
    <row r="109" spans="15:19" x14ac:dyDescent="0.25">
      <c r="O109" s="152"/>
      <c r="P109" s="152"/>
      <c r="Q109" s="152"/>
      <c r="R109" s="152"/>
      <c r="S109" s="152"/>
    </row>
    <row r="110" spans="15:19" x14ac:dyDescent="0.25">
      <c r="O110" s="152"/>
      <c r="P110" s="152"/>
      <c r="Q110" s="152"/>
      <c r="R110" s="152"/>
      <c r="S110" s="152"/>
    </row>
    <row r="111" spans="15:19" x14ac:dyDescent="0.25">
      <c r="O111" s="152"/>
      <c r="P111" s="152"/>
      <c r="Q111" s="152"/>
      <c r="R111" s="152"/>
      <c r="S111" s="152"/>
    </row>
    <row r="112" spans="15:19" x14ac:dyDescent="0.25">
      <c r="O112" s="152"/>
      <c r="P112" s="152"/>
      <c r="Q112" s="152"/>
      <c r="R112" s="152"/>
      <c r="S112" s="152"/>
    </row>
    <row r="113" spans="15:19" x14ac:dyDescent="0.25">
      <c r="O113" s="152"/>
      <c r="P113" s="152"/>
      <c r="Q113" s="152"/>
      <c r="R113" s="152"/>
      <c r="S113" s="152"/>
    </row>
    <row r="114" spans="15:19" x14ac:dyDescent="0.25">
      <c r="O114" s="152"/>
      <c r="P114" s="152"/>
      <c r="Q114" s="152"/>
      <c r="R114" s="152"/>
      <c r="S114" s="152"/>
    </row>
    <row r="115" spans="15:19" x14ac:dyDescent="0.25">
      <c r="O115" s="152"/>
      <c r="P115" s="152"/>
      <c r="Q115" s="152"/>
      <c r="R115" s="152"/>
      <c r="S115" s="152"/>
    </row>
    <row r="116" spans="15:19" x14ac:dyDescent="0.25">
      <c r="O116" s="152"/>
      <c r="P116" s="152"/>
      <c r="Q116" s="152"/>
      <c r="R116" s="152"/>
      <c r="S116" s="152"/>
    </row>
    <row r="117" spans="15:19" x14ac:dyDescent="0.25">
      <c r="O117" s="152"/>
      <c r="P117" s="152"/>
      <c r="Q117" s="152"/>
      <c r="R117" s="152"/>
      <c r="S117" s="152"/>
    </row>
    <row r="118" spans="15:19" x14ac:dyDescent="0.25">
      <c r="O118" s="152"/>
      <c r="P118" s="152"/>
      <c r="Q118" s="152"/>
      <c r="R118" s="152"/>
      <c r="S118" s="152"/>
    </row>
    <row r="119" spans="15:19" x14ac:dyDescent="0.25">
      <c r="O119" s="152"/>
      <c r="P119" s="152"/>
      <c r="Q119" s="152"/>
      <c r="R119" s="152"/>
      <c r="S119" s="152"/>
    </row>
    <row r="120" spans="15:19" x14ac:dyDescent="0.25">
      <c r="O120" s="152"/>
      <c r="P120" s="152"/>
      <c r="Q120" s="152"/>
      <c r="R120" s="152"/>
      <c r="S120" s="152"/>
    </row>
    <row r="121" spans="15:19" x14ac:dyDescent="0.25">
      <c r="O121" s="152"/>
      <c r="P121" s="152"/>
      <c r="Q121" s="152"/>
      <c r="R121" s="152"/>
      <c r="S121" s="152"/>
    </row>
    <row r="122" spans="15:19" x14ac:dyDescent="0.25">
      <c r="O122" s="152"/>
      <c r="P122" s="152"/>
      <c r="Q122" s="152"/>
      <c r="R122" s="152"/>
      <c r="S122" s="152"/>
    </row>
    <row r="123" spans="15:19" x14ac:dyDescent="0.25">
      <c r="O123" s="152"/>
      <c r="P123" s="152"/>
      <c r="Q123" s="152"/>
      <c r="R123" s="152"/>
      <c r="S123" s="152"/>
    </row>
    <row r="124" spans="15:19" x14ac:dyDescent="0.25">
      <c r="O124" s="152"/>
      <c r="P124" s="152"/>
      <c r="Q124" s="152"/>
      <c r="R124" s="152"/>
      <c r="S124" s="152"/>
    </row>
    <row r="125" spans="15:19" x14ac:dyDescent="0.25">
      <c r="O125" s="152"/>
      <c r="P125" s="152"/>
      <c r="Q125" s="152"/>
      <c r="R125" s="152"/>
      <c r="S125" s="152"/>
    </row>
    <row r="126" spans="15:19" x14ac:dyDescent="0.25">
      <c r="O126" s="152"/>
      <c r="P126" s="152"/>
      <c r="Q126" s="152"/>
      <c r="R126" s="152"/>
      <c r="S126" s="152"/>
    </row>
    <row r="127" spans="15:19" x14ac:dyDescent="0.25">
      <c r="O127" s="152"/>
      <c r="P127" s="152"/>
      <c r="Q127" s="152"/>
      <c r="R127" s="152"/>
      <c r="S127" s="152"/>
    </row>
    <row r="128" spans="15:19" x14ac:dyDescent="0.25">
      <c r="O128" s="152"/>
      <c r="P128" s="152"/>
      <c r="Q128" s="152"/>
      <c r="R128" s="152"/>
      <c r="S128" s="152"/>
    </row>
    <row r="129" spans="15:19" x14ac:dyDescent="0.25">
      <c r="O129" s="152"/>
      <c r="P129" s="152"/>
      <c r="Q129" s="152"/>
      <c r="R129" s="152"/>
      <c r="S129" s="152"/>
    </row>
    <row r="130" spans="15:19" x14ac:dyDescent="0.25">
      <c r="O130" s="152"/>
      <c r="P130" s="152"/>
      <c r="Q130" s="152"/>
      <c r="R130" s="152"/>
      <c r="S130" s="152"/>
    </row>
    <row r="131" spans="15:19" x14ac:dyDescent="0.25">
      <c r="O131" s="152"/>
      <c r="P131" s="152"/>
      <c r="Q131" s="152"/>
      <c r="R131" s="152"/>
      <c r="S131" s="152"/>
    </row>
    <row r="132" spans="15:19" x14ac:dyDescent="0.25">
      <c r="O132" s="152"/>
      <c r="P132" s="152"/>
      <c r="Q132" s="152"/>
      <c r="R132" s="152"/>
      <c r="S132" s="152"/>
    </row>
    <row r="133" spans="15:19" x14ac:dyDescent="0.25">
      <c r="O133" s="152"/>
      <c r="P133" s="152"/>
      <c r="Q133" s="152"/>
      <c r="R133" s="152"/>
      <c r="S133" s="152"/>
    </row>
    <row r="134" spans="15:19" x14ac:dyDescent="0.25">
      <c r="O134" s="152"/>
      <c r="P134" s="152"/>
      <c r="Q134" s="152"/>
      <c r="R134" s="152"/>
      <c r="S134" s="152"/>
    </row>
    <row r="135" spans="15:19" x14ac:dyDescent="0.25">
      <c r="O135" s="152"/>
      <c r="P135" s="152"/>
      <c r="Q135" s="152"/>
      <c r="R135" s="152"/>
      <c r="S135" s="152"/>
    </row>
    <row r="136" spans="15:19" x14ac:dyDescent="0.25">
      <c r="O136" s="152"/>
      <c r="P136" s="152"/>
      <c r="Q136" s="152"/>
      <c r="R136" s="152"/>
      <c r="S136" s="152"/>
    </row>
    <row r="137" spans="15:19" x14ac:dyDescent="0.25">
      <c r="O137" s="152"/>
      <c r="P137" s="152"/>
      <c r="Q137" s="152"/>
      <c r="R137" s="152"/>
      <c r="S137" s="152"/>
    </row>
    <row r="138" spans="15:19" x14ac:dyDescent="0.25">
      <c r="O138" s="152"/>
      <c r="P138" s="152"/>
      <c r="Q138" s="152"/>
      <c r="R138" s="152"/>
      <c r="S138" s="152"/>
    </row>
    <row r="139" spans="15:19" x14ac:dyDescent="0.25">
      <c r="O139" s="152"/>
      <c r="P139" s="152"/>
      <c r="Q139" s="152"/>
      <c r="R139" s="152"/>
      <c r="S139" s="152"/>
    </row>
    <row r="140" spans="15:19" x14ac:dyDescent="0.25">
      <c r="O140" s="152"/>
      <c r="P140" s="152"/>
      <c r="Q140" s="152"/>
      <c r="R140" s="152"/>
      <c r="S140" s="152"/>
    </row>
    <row r="141" spans="15:19" x14ac:dyDescent="0.25">
      <c r="O141" s="152"/>
      <c r="P141" s="152"/>
      <c r="Q141" s="152"/>
      <c r="R141" s="152"/>
      <c r="S141" s="152"/>
    </row>
    <row r="142" spans="15:19" x14ac:dyDescent="0.25">
      <c r="O142" s="152"/>
      <c r="P142" s="152"/>
      <c r="Q142" s="152"/>
      <c r="R142" s="152"/>
      <c r="S142" s="152"/>
    </row>
    <row r="143" spans="15:19" x14ac:dyDescent="0.25">
      <c r="O143" s="152"/>
      <c r="P143" s="152"/>
      <c r="Q143" s="152"/>
      <c r="R143" s="152"/>
      <c r="S143" s="152"/>
    </row>
    <row r="144" spans="15:19" x14ac:dyDescent="0.25">
      <c r="O144" s="152"/>
      <c r="P144" s="152"/>
      <c r="Q144" s="152"/>
      <c r="R144" s="152"/>
      <c r="S144" s="152"/>
    </row>
    <row r="145" spans="15:19" x14ac:dyDescent="0.25">
      <c r="O145" s="152"/>
      <c r="P145" s="152"/>
      <c r="Q145" s="152"/>
      <c r="R145" s="152"/>
      <c r="S145" s="152"/>
    </row>
    <row r="146" spans="15:19" x14ac:dyDescent="0.25">
      <c r="O146" s="152"/>
      <c r="P146" s="152"/>
      <c r="Q146" s="152"/>
      <c r="R146" s="152"/>
      <c r="S146" s="152"/>
    </row>
    <row r="147" spans="15:19" x14ac:dyDescent="0.25">
      <c r="O147" s="152"/>
      <c r="P147" s="152"/>
      <c r="Q147" s="152"/>
      <c r="R147" s="152"/>
      <c r="S147" s="152"/>
    </row>
    <row r="148" spans="15:19" x14ac:dyDescent="0.25">
      <c r="O148" s="152"/>
      <c r="P148" s="152"/>
      <c r="Q148" s="152"/>
      <c r="R148" s="152"/>
      <c r="S148" s="152"/>
    </row>
    <row r="149" spans="15:19" x14ac:dyDescent="0.25">
      <c r="O149" s="152"/>
      <c r="P149" s="152"/>
      <c r="Q149" s="152"/>
      <c r="R149" s="152"/>
      <c r="S149" s="152"/>
    </row>
    <row r="150" spans="15:19" x14ac:dyDescent="0.25">
      <c r="O150" s="152"/>
      <c r="P150" s="152"/>
      <c r="Q150" s="152"/>
      <c r="R150" s="152"/>
      <c r="S150" s="152"/>
    </row>
    <row r="151" spans="15:19" x14ac:dyDescent="0.25">
      <c r="O151" s="152"/>
      <c r="P151" s="152"/>
      <c r="Q151" s="152"/>
      <c r="R151" s="152"/>
      <c r="S151" s="152"/>
    </row>
    <row r="152" spans="15:19" x14ac:dyDescent="0.25">
      <c r="O152" s="152"/>
      <c r="P152" s="152"/>
      <c r="Q152" s="152"/>
      <c r="R152" s="152"/>
      <c r="S152" s="152"/>
    </row>
    <row r="153" spans="15:19" x14ac:dyDescent="0.25">
      <c r="O153" s="152"/>
      <c r="P153" s="152"/>
      <c r="Q153" s="152"/>
      <c r="R153" s="152"/>
      <c r="S153" s="152"/>
    </row>
    <row r="154" spans="15:19" x14ac:dyDescent="0.25">
      <c r="O154" s="152"/>
      <c r="P154" s="152"/>
      <c r="Q154" s="152"/>
      <c r="R154" s="152"/>
      <c r="S154" s="152"/>
    </row>
    <row r="155" spans="15:19" x14ac:dyDescent="0.25">
      <c r="O155" s="152"/>
      <c r="P155" s="152"/>
      <c r="Q155" s="152"/>
      <c r="R155" s="152"/>
      <c r="S155" s="152"/>
    </row>
    <row r="156" spans="15:19" x14ac:dyDescent="0.25">
      <c r="O156" s="152"/>
      <c r="P156" s="152"/>
      <c r="Q156" s="152"/>
      <c r="R156" s="152"/>
      <c r="S156" s="152"/>
    </row>
    <row r="157" spans="15:19" x14ac:dyDescent="0.25">
      <c r="O157" s="152"/>
      <c r="P157" s="152"/>
      <c r="Q157" s="152"/>
      <c r="R157" s="152"/>
      <c r="S157" s="152"/>
    </row>
    <row r="158" spans="15:19" x14ac:dyDescent="0.25">
      <c r="O158" s="152"/>
      <c r="P158" s="152"/>
      <c r="Q158" s="152"/>
      <c r="R158" s="152"/>
      <c r="S158" s="152"/>
    </row>
    <row r="159" spans="15:19" x14ac:dyDescent="0.25">
      <c r="O159" s="152"/>
      <c r="P159" s="152"/>
      <c r="Q159" s="152"/>
      <c r="R159" s="152"/>
      <c r="S159" s="152"/>
    </row>
    <row r="160" spans="15:19" x14ac:dyDescent="0.25">
      <c r="O160" s="152"/>
      <c r="P160" s="152"/>
      <c r="Q160" s="152"/>
      <c r="R160" s="152"/>
      <c r="S160" s="152"/>
    </row>
    <row r="161" spans="15:19" x14ac:dyDescent="0.25">
      <c r="O161" s="152"/>
      <c r="P161" s="152"/>
      <c r="Q161" s="152"/>
      <c r="R161" s="152"/>
      <c r="S161" s="152"/>
    </row>
    <row r="162" spans="15:19" x14ac:dyDescent="0.25">
      <c r="O162" s="152"/>
      <c r="P162" s="152"/>
      <c r="Q162" s="152"/>
      <c r="R162" s="152"/>
      <c r="S162" s="152"/>
    </row>
    <row r="163" spans="15:19" x14ac:dyDescent="0.25">
      <c r="O163" s="152"/>
      <c r="P163" s="152"/>
      <c r="Q163" s="152"/>
      <c r="R163" s="152"/>
      <c r="S163" s="152"/>
    </row>
    <row r="164" spans="15:19" x14ac:dyDescent="0.25">
      <c r="O164" s="152"/>
      <c r="P164" s="152"/>
      <c r="Q164" s="152"/>
      <c r="R164" s="152"/>
      <c r="S164" s="152"/>
    </row>
    <row r="165" spans="15:19" x14ac:dyDescent="0.25">
      <c r="O165" s="152"/>
      <c r="P165" s="152"/>
      <c r="Q165" s="152"/>
      <c r="R165" s="152"/>
      <c r="S165" s="152"/>
    </row>
    <row r="166" spans="15:19" x14ac:dyDescent="0.25">
      <c r="O166" s="152"/>
      <c r="P166" s="152"/>
      <c r="Q166" s="152"/>
      <c r="R166" s="152"/>
      <c r="S166" s="152"/>
    </row>
    <row r="167" spans="15:19" x14ac:dyDescent="0.25">
      <c r="O167" s="152"/>
      <c r="P167" s="152"/>
      <c r="Q167" s="152"/>
      <c r="R167" s="152"/>
      <c r="S167" s="152"/>
    </row>
    <row r="168" spans="15:19" x14ac:dyDescent="0.25">
      <c r="O168" s="152"/>
      <c r="P168" s="152"/>
      <c r="Q168" s="152"/>
      <c r="R168" s="152"/>
      <c r="S168" s="152"/>
    </row>
    <row r="169" spans="15:19" x14ac:dyDescent="0.25">
      <c r="O169" s="152"/>
      <c r="P169" s="152"/>
      <c r="Q169" s="152"/>
      <c r="R169" s="152"/>
      <c r="S169" s="152"/>
    </row>
    <row r="170" spans="15:19" x14ac:dyDescent="0.25">
      <c r="O170" s="152"/>
      <c r="P170" s="152"/>
      <c r="Q170" s="152"/>
      <c r="R170" s="152"/>
      <c r="S170" s="152"/>
    </row>
    <row r="171" spans="15:19" x14ac:dyDescent="0.25">
      <c r="O171" s="152"/>
      <c r="P171" s="152"/>
      <c r="Q171" s="152"/>
      <c r="R171" s="152"/>
      <c r="S171" s="152"/>
    </row>
    <row r="172" spans="15:19" x14ac:dyDescent="0.25">
      <c r="O172" s="152"/>
      <c r="P172" s="152"/>
      <c r="Q172" s="152"/>
      <c r="R172" s="152"/>
      <c r="S172" s="152"/>
    </row>
    <row r="173" spans="15:19" x14ac:dyDescent="0.25">
      <c r="O173" s="152"/>
      <c r="P173" s="152"/>
      <c r="Q173" s="152"/>
      <c r="R173" s="152"/>
      <c r="S173" s="152"/>
    </row>
    <row r="174" spans="15:19" x14ac:dyDescent="0.25">
      <c r="O174" s="152"/>
      <c r="P174" s="152"/>
      <c r="Q174" s="152"/>
      <c r="R174" s="152"/>
      <c r="S174" s="152"/>
    </row>
    <row r="175" spans="15:19" x14ac:dyDescent="0.25">
      <c r="O175" s="152"/>
      <c r="P175" s="152"/>
      <c r="Q175" s="152"/>
      <c r="R175" s="152"/>
      <c r="S175" s="152"/>
    </row>
    <row r="176" spans="15:19" x14ac:dyDescent="0.25">
      <c r="O176" s="152"/>
      <c r="P176" s="152"/>
      <c r="Q176" s="152"/>
      <c r="R176" s="152"/>
      <c r="S176" s="152"/>
    </row>
    <row r="177" spans="15:19" x14ac:dyDescent="0.25">
      <c r="O177" s="152"/>
      <c r="P177" s="152"/>
      <c r="Q177" s="152"/>
      <c r="R177" s="152"/>
      <c r="S177" s="152"/>
    </row>
    <row r="178" spans="15:19" x14ac:dyDescent="0.25">
      <c r="O178" s="152"/>
      <c r="P178" s="152"/>
      <c r="Q178" s="152"/>
      <c r="R178" s="152"/>
      <c r="S178" s="152"/>
    </row>
    <row r="179" spans="15:19" x14ac:dyDescent="0.25">
      <c r="O179" s="152"/>
      <c r="P179" s="152"/>
      <c r="Q179" s="152"/>
      <c r="R179" s="152"/>
      <c r="S179" s="152"/>
    </row>
    <row r="180" spans="15:19" x14ac:dyDescent="0.25">
      <c r="O180" s="152"/>
      <c r="P180" s="152"/>
      <c r="Q180" s="152"/>
      <c r="R180" s="152"/>
      <c r="S180" s="152"/>
    </row>
    <row r="181" spans="15:19" x14ac:dyDescent="0.25">
      <c r="O181" s="152"/>
      <c r="P181" s="152"/>
      <c r="Q181" s="152"/>
      <c r="R181" s="152"/>
      <c r="S181" s="152"/>
    </row>
    <row r="182" spans="15:19" x14ac:dyDescent="0.25">
      <c r="O182" s="152"/>
      <c r="P182" s="152"/>
      <c r="Q182" s="152"/>
      <c r="R182" s="152"/>
      <c r="S182" s="152"/>
    </row>
    <row r="183" spans="15:19" x14ac:dyDescent="0.25">
      <c r="O183" s="152"/>
      <c r="P183" s="152"/>
      <c r="Q183" s="152"/>
      <c r="R183" s="152"/>
      <c r="S183" s="152"/>
    </row>
    <row r="184" spans="15:19" x14ac:dyDescent="0.25">
      <c r="O184" s="152"/>
      <c r="P184" s="152"/>
      <c r="Q184" s="152"/>
      <c r="R184" s="152"/>
      <c r="S184" s="152"/>
    </row>
    <row r="185" spans="15:19" x14ac:dyDescent="0.25">
      <c r="O185" s="152"/>
      <c r="P185" s="152"/>
      <c r="Q185" s="152"/>
      <c r="R185" s="152"/>
      <c r="S185" s="152"/>
    </row>
    <row r="186" spans="15:19" x14ac:dyDescent="0.25">
      <c r="O186" s="152"/>
      <c r="P186" s="152"/>
      <c r="Q186" s="152"/>
      <c r="R186" s="152"/>
      <c r="S186" s="152"/>
    </row>
    <row r="187" spans="15:19" x14ac:dyDescent="0.25">
      <c r="O187" s="152"/>
      <c r="P187" s="152"/>
      <c r="Q187" s="152"/>
      <c r="R187" s="152"/>
      <c r="S187" s="152"/>
    </row>
    <row r="188" spans="15:19" x14ac:dyDescent="0.25">
      <c r="O188" s="152"/>
      <c r="P188" s="152"/>
      <c r="Q188" s="152"/>
      <c r="R188" s="152"/>
      <c r="S188" s="152"/>
    </row>
    <row r="189" spans="15:19" x14ac:dyDescent="0.25">
      <c r="O189" s="152"/>
      <c r="P189" s="152"/>
      <c r="Q189" s="152"/>
      <c r="R189" s="152"/>
      <c r="S189" s="152"/>
    </row>
    <row r="190" spans="15:19" x14ac:dyDescent="0.25">
      <c r="O190" s="152"/>
      <c r="P190" s="152"/>
      <c r="Q190" s="152"/>
      <c r="R190" s="152"/>
      <c r="S190" s="152"/>
    </row>
    <row r="191" spans="15:19" x14ac:dyDescent="0.25">
      <c r="O191" s="152"/>
      <c r="P191" s="152"/>
      <c r="Q191" s="152"/>
      <c r="R191" s="152"/>
      <c r="S191" s="152"/>
    </row>
    <row r="192" spans="15:19" x14ac:dyDescent="0.25">
      <c r="O192" s="152"/>
      <c r="P192" s="152"/>
      <c r="Q192" s="152"/>
      <c r="R192" s="152"/>
      <c r="S192" s="152"/>
    </row>
    <row r="193" spans="15:19" x14ac:dyDescent="0.25">
      <c r="O193" s="152"/>
      <c r="P193" s="152"/>
      <c r="Q193" s="152"/>
      <c r="R193" s="152"/>
      <c r="S193" s="152"/>
    </row>
    <row r="194" spans="15:19" x14ac:dyDescent="0.25">
      <c r="O194" s="152"/>
      <c r="P194" s="152"/>
      <c r="Q194" s="152"/>
      <c r="R194" s="152"/>
      <c r="S194" s="152"/>
    </row>
    <row r="195" spans="15:19" x14ac:dyDescent="0.25">
      <c r="O195" s="152"/>
      <c r="P195" s="152"/>
      <c r="Q195" s="152"/>
      <c r="R195" s="152"/>
      <c r="S195" s="152"/>
    </row>
    <row r="196" spans="15:19" x14ac:dyDescent="0.25">
      <c r="O196" s="152"/>
      <c r="P196" s="152"/>
      <c r="Q196" s="152"/>
      <c r="R196" s="152"/>
      <c r="S196" s="152"/>
    </row>
    <row r="197" spans="15:19" x14ac:dyDescent="0.25">
      <c r="O197" s="152"/>
      <c r="P197" s="152"/>
      <c r="Q197" s="152"/>
      <c r="R197" s="152"/>
      <c r="S197" s="152"/>
    </row>
    <row r="198" spans="15:19" x14ac:dyDescent="0.25">
      <c r="O198" s="152"/>
      <c r="P198" s="152"/>
      <c r="Q198" s="152"/>
      <c r="R198" s="152"/>
      <c r="S198" s="152"/>
    </row>
    <row r="199" spans="15:19" x14ac:dyDescent="0.25">
      <c r="O199" s="152"/>
      <c r="P199" s="152"/>
      <c r="Q199" s="152"/>
      <c r="R199" s="152"/>
      <c r="S199" s="152"/>
    </row>
    <row r="200" spans="15:19" x14ac:dyDescent="0.25">
      <c r="O200" s="152"/>
      <c r="P200" s="152"/>
      <c r="Q200" s="152"/>
      <c r="R200" s="152"/>
      <c r="S200" s="152"/>
    </row>
    <row r="201" spans="15:19" x14ac:dyDescent="0.25">
      <c r="O201" s="152"/>
      <c r="P201" s="152"/>
      <c r="Q201" s="152"/>
      <c r="R201" s="152"/>
      <c r="S201" s="152"/>
    </row>
    <row r="202" spans="15:19" x14ac:dyDescent="0.25">
      <c r="O202" s="152"/>
      <c r="P202" s="152"/>
      <c r="Q202" s="152"/>
      <c r="R202" s="152"/>
      <c r="S202" s="152"/>
    </row>
    <row r="203" spans="15:19" x14ac:dyDescent="0.25">
      <c r="O203" s="152"/>
      <c r="P203" s="152"/>
      <c r="Q203" s="152"/>
      <c r="R203" s="152"/>
      <c r="S203" s="152"/>
    </row>
    <row r="204" spans="15:19" x14ac:dyDescent="0.25">
      <c r="O204" s="152"/>
      <c r="P204" s="152"/>
      <c r="Q204" s="152"/>
      <c r="R204" s="152"/>
      <c r="S204" s="152"/>
    </row>
    <row r="205" spans="15:19" x14ac:dyDescent="0.25">
      <c r="O205" s="152"/>
      <c r="P205" s="152"/>
      <c r="Q205" s="152"/>
      <c r="R205" s="152"/>
      <c r="S205" s="152"/>
    </row>
    <row r="206" spans="15:19" x14ac:dyDescent="0.25">
      <c r="O206" s="152"/>
      <c r="P206" s="152"/>
      <c r="Q206" s="152"/>
      <c r="R206" s="152"/>
      <c r="S206" s="152"/>
    </row>
    <row r="207" spans="15:19" x14ac:dyDescent="0.25">
      <c r="O207" s="152"/>
      <c r="P207" s="152"/>
      <c r="Q207" s="152"/>
      <c r="R207" s="152"/>
      <c r="S207" s="152"/>
    </row>
    <row r="208" spans="15:19" x14ac:dyDescent="0.25">
      <c r="O208" s="152"/>
      <c r="P208" s="152"/>
      <c r="Q208" s="152"/>
      <c r="R208" s="152"/>
      <c r="S208" s="152"/>
    </row>
    <row r="209" spans="15:19" x14ac:dyDescent="0.25">
      <c r="O209" s="152"/>
      <c r="P209" s="152"/>
      <c r="Q209" s="152"/>
      <c r="R209" s="152"/>
      <c r="S209" s="152"/>
    </row>
    <row r="210" spans="15:19" x14ac:dyDescent="0.25">
      <c r="O210" s="152"/>
      <c r="P210" s="152"/>
      <c r="Q210" s="152"/>
      <c r="R210" s="152"/>
      <c r="S210" s="152"/>
    </row>
    <row r="211" spans="15:19" x14ac:dyDescent="0.25">
      <c r="O211" s="152"/>
      <c r="P211" s="152"/>
      <c r="Q211" s="152"/>
      <c r="R211" s="152"/>
      <c r="S211" s="152"/>
    </row>
    <row r="212" spans="15:19" x14ac:dyDescent="0.25">
      <c r="O212" s="152"/>
      <c r="P212" s="152"/>
      <c r="Q212" s="152"/>
      <c r="R212" s="152"/>
      <c r="S212" s="152"/>
    </row>
    <row r="213" spans="15:19" x14ac:dyDescent="0.25">
      <c r="O213" s="152"/>
      <c r="P213" s="152"/>
      <c r="Q213" s="152"/>
      <c r="R213" s="152"/>
      <c r="S213" s="152"/>
    </row>
    <row r="214" spans="15:19" x14ac:dyDescent="0.25">
      <c r="O214" s="152"/>
      <c r="P214" s="152"/>
      <c r="Q214" s="152"/>
      <c r="R214" s="152"/>
      <c r="S214" s="152"/>
    </row>
    <row r="215" spans="15:19" x14ac:dyDescent="0.25">
      <c r="O215" s="152"/>
      <c r="P215" s="152"/>
      <c r="Q215" s="152"/>
      <c r="R215" s="152"/>
      <c r="S215" s="152"/>
    </row>
    <row r="216" spans="15:19" x14ac:dyDescent="0.25">
      <c r="O216" s="152"/>
      <c r="P216" s="152"/>
      <c r="Q216" s="152"/>
      <c r="R216" s="152"/>
      <c r="S216" s="152"/>
    </row>
    <row r="217" spans="15:19" x14ac:dyDescent="0.25">
      <c r="O217" s="152"/>
      <c r="P217" s="152"/>
      <c r="Q217" s="152"/>
      <c r="R217" s="152"/>
      <c r="S217" s="152"/>
    </row>
    <row r="218" spans="15:19" x14ac:dyDescent="0.25">
      <c r="O218" s="152"/>
      <c r="P218" s="152"/>
      <c r="Q218" s="152"/>
      <c r="R218" s="152"/>
      <c r="S218" s="152"/>
    </row>
    <row r="219" spans="15:19" x14ac:dyDescent="0.25">
      <c r="O219" s="152"/>
      <c r="P219" s="152"/>
      <c r="Q219" s="152"/>
      <c r="R219" s="152"/>
      <c r="S219" s="152"/>
    </row>
    <row r="220" spans="15:19" x14ac:dyDescent="0.25">
      <c r="O220" s="152"/>
      <c r="P220" s="152"/>
      <c r="Q220" s="152"/>
      <c r="R220" s="152"/>
      <c r="S220" s="152"/>
    </row>
    <row r="221" spans="15:19" x14ac:dyDescent="0.25">
      <c r="O221" s="152"/>
      <c r="P221" s="152"/>
      <c r="Q221" s="152"/>
      <c r="R221" s="152"/>
      <c r="S221" s="152"/>
    </row>
    <row r="222" spans="15:19" x14ac:dyDescent="0.25">
      <c r="O222" s="152"/>
      <c r="P222" s="152"/>
      <c r="Q222" s="152"/>
      <c r="R222" s="152"/>
      <c r="S222" s="152"/>
    </row>
    <row r="223" spans="15:19" x14ac:dyDescent="0.25">
      <c r="O223" s="152"/>
      <c r="P223" s="152"/>
      <c r="Q223" s="152"/>
      <c r="R223" s="152"/>
      <c r="S223" s="152"/>
    </row>
    <row r="224" spans="15:19" x14ac:dyDescent="0.25">
      <c r="O224" s="152"/>
      <c r="P224" s="152"/>
      <c r="Q224" s="152"/>
      <c r="R224" s="152"/>
      <c r="S224" s="152"/>
    </row>
    <row r="225" spans="15:19" x14ac:dyDescent="0.25">
      <c r="O225" s="152"/>
      <c r="P225" s="152"/>
      <c r="Q225" s="152"/>
      <c r="R225" s="152"/>
      <c r="S225" s="152"/>
    </row>
    <row r="226" spans="15:19" x14ac:dyDescent="0.25">
      <c r="O226" s="152"/>
      <c r="P226" s="152"/>
      <c r="Q226" s="152"/>
      <c r="R226" s="152"/>
      <c r="S226" s="152"/>
    </row>
    <row r="227" spans="15:19" x14ac:dyDescent="0.25">
      <c r="O227" s="152"/>
      <c r="P227" s="152"/>
      <c r="Q227" s="152"/>
      <c r="R227" s="152"/>
      <c r="S227" s="152"/>
    </row>
    <row r="228" spans="15:19" x14ac:dyDescent="0.25">
      <c r="O228" s="152"/>
      <c r="P228" s="152"/>
      <c r="Q228" s="152"/>
      <c r="R228" s="152"/>
      <c r="S228" s="152"/>
    </row>
    <row r="229" spans="15:19" x14ac:dyDescent="0.25">
      <c r="O229" s="152"/>
      <c r="P229" s="152"/>
      <c r="Q229" s="152"/>
      <c r="R229" s="152"/>
      <c r="S229" s="152"/>
    </row>
    <row r="230" spans="15:19" x14ac:dyDescent="0.25">
      <c r="O230" s="152"/>
      <c r="P230" s="152"/>
      <c r="Q230" s="152"/>
      <c r="R230" s="152"/>
      <c r="S230" s="152"/>
    </row>
    <row r="231" spans="15:19" x14ac:dyDescent="0.25">
      <c r="O231" s="152"/>
      <c r="P231" s="152"/>
      <c r="Q231" s="152"/>
      <c r="R231" s="152"/>
      <c r="S231" s="152"/>
    </row>
    <row r="232" spans="15:19" x14ac:dyDescent="0.25">
      <c r="O232" s="152"/>
      <c r="P232" s="152"/>
      <c r="Q232" s="152"/>
      <c r="R232" s="152"/>
      <c r="S232" s="152"/>
    </row>
    <row r="233" spans="15:19" x14ac:dyDescent="0.25">
      <c r="O233" s="152"/>
      <c r="P233" s="152"/>
      <c r="Q233" s="152"/>
      <c r="R233" s="152"/>
      <c r="S233" s="152"/>
    </row>
    <row r="234" spans="15:19" x14ac:dyDescent="0.25">
      <c r="O234" s="152"/>
      <c r="P234" s="152"/>
      <c r="Q234" s="152"/>
      <c r="R234" s="152"/>
      <c r="S234" s="152"/>
    </row>
    <row r="235" spans="15:19" x14ac:dyDescent="0.25">
      <c r="O235" s="152"/>
      <c r="P235" s="152"/>
      <c r="Q235" s="152"/>
      <c r="R235" s="152"/>
      <c r="S235" s="152"/>
    </row>
    <row r="236" spans="15:19" x14ac:dyDescent="0.25">
      <c r="O236" s="152"/>
      <c r="P236" s="152"/>
      <c r="Q236" s="152"/>
      <c r="R236" s="152"/>
      <c r="S236" s="152"/>
    </row>
    <row r="237" spans="15:19" x14ac:dyDescent="0.25">
      <c r="O237" s="152"/>
      <c r="P237" s="152"/>
      <c r="Q237" s="152"/>
      <c r="R237" s="152"/>
      <c r="S237" s="152"/>
    </row>
  </sheetData>
  <mergeCells count="14">
    <mergeCell ref="B66:N66"/>
    <mergeCell ref="B91:B92"/>
    <mergeCell ref="B1:N1"/>
    <mergeCell ref="B3:N3"/>
    <mergeCell ref="B26:B27"/>
    <mergeCell ref="B30:N30"/>
    <mergeCell ref="B62:B63"/>
    <mergeCell ref="O1:S1"/>
    <mergeCell ref="P4:S11"/>
    <mergeCell ref="P31:S38"/>
    <mergeCell ref="P67:S74"/>
    <mergeCell ref="P3:S3"/>
    <mergeCell ref="P30:S30"/>
    <mergeCell ref="P66:S66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/>
  </sheetViews>
  <sheetFormatPr defaultColWidth="10.625" defaultRowHeight="15.75" x14ac:dyDescent="0.25"/>
  <cols>
    <col min="1" max="1" width="4.625" customWidth="1"/>
    <col min="2" max="2" width="36.125" customWidth="1"/>
    <col min="3" max="3" width="11" customWidth="1"/>
    <col min="4" max="4" width="8.875" customWidth="1"/>
  </cols>
  <sheetData>
    <row r="1" spans="1:14" ht="69.95" customHeight="1" x14ac:dyDescent="0.25">
      <c r="B1" s="177" t="s">
        <v>56</v>
      </c>
      <c r="C1" s="177"/>
      <c r="D1" s="177"/>
      <c r="E1" s="177"/>
      <c r="F1" s="177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1"/>
      <c r="B2" s="23"/>
      <c r="C2" s="24"/>
      <c r="D2" s="24"/>
      <c r="E2" s="24"/>
      <c r="F2" s="25"/>
    </row>
    <row r="3" spans="1:14" x14ac:dyDescent="0.25">
      <c r="B3" s="26" t="s">
        <v>2</v>
      </c>
      <c r="C3" s="27"/>
      <c r="D3" s="27"/>
      <c r="E3" s="27"/>
      <c r="F3" s="28"/>
    </row>
    <row r="4" spans="1:14" x14ac:dyDescent="0.25">
      <c r="B4" s="29" t="s">
        <v>1</v>
      </c>
      <c r="C4" s="30"/>
      <c r="D4" s="183" t="s">
        <v>10</v>
      </c>
      <c r="E4" s="181"/>
      <c r="F4" s="182"/>
    </row>
    <row r="5" spans="1:14" x14ac:dyDescent="0.25">
      <c r="B5" s="29" t="s">
        <v>3</v>
      </c>
      <c r="C5" s="30"/>
      <c r="D5" s="183" t="s">
        <v>10</v>
      </c>
      <c r="E5" s="181"/>
      <c r="F5" s="182"/>
    </row>
    <row r="6" spans="1:14" x14ac:dyDescent="0.25">
      <c r="B6" s="29" t="s">
        <v>4</v>
      </c>
      <c r="C6" s="30"/>
      <c r="D6" s="183" t="s">
        <v>10</v>
      </c>
      <c r="E6" s="181"/>
      <c r="F6" s="182"/>
    </row>
    <row r="7" spans="1:14" s="131" customFormat="1" x14ac:dyDescent="0.25">
      <c r="B7" s="129" t="s">
        <v>85</v>
      </c>
      <c r="C7" s="134"/>
      <c r="D7" s="184" t="s">
        <v>10</v>
      </c>
      <c r="E7" s="179"/>
      <c r="F7" s="180"/>
    </row>
    <row r="8" spans="1:14" x14ac:dyDescent="0.25">
      <c r="B8" s="31"/>
      <c r="C8" s="27"/>
      <c r="D8" s="27"/>
      <c r="E8" s="27"/>
      <c r="F8" s="28"/>
    </row>
    <row r="9" spans="1:14" x14ac:dyDescent="0.25">
      <c r="B9" s="32" t="s">
        <v>5</v>
      </c>
      <c r="C9" s="27"/>
      <c r="D9" s="27"/>
      <c r="E9" s="27"/>
      <c r="F9" s="28"/>
    </row>
    <row r="10" spans="1:14" x14ac:dyDescent="0.25">
      <c r="B10" s="33" t="s">
        <v>43</v>
      </c>
      <c r="C10" s="27"/>
      <c r="D10" s="27"/>
      <c r="E10" s="27"/>
      <c r="F10" s="28"/>
    </row>
    <row r="11" spans="1:14" x14ac:dyDescent="0.25">
      <c r="B11" s="29" t="s">
        <v>8</v>
      </c>
      <c r="C11" s="30"/>
      <c r="D11" s="181" t="s">
        <v>9</v>
      </c>
      <c r="E11" s="181"/>
      <c r="F11" s="182"/>
    </row>
    <row r="12" spans="1:14" x14ac:dyDescent="0.25">
      <c r="B12" s="29" t="s">
        <v>6</v>
      </c>
      <c r="C12" s="30"/>
      <c r="D12" s="181" t="s">
        <v>9</v>
      </c>
      <c r="E12" s="181"/>
      <c r="F12" s="182"/>
    </row>
    <row r="13" spans="1:14" s="131" customFormat="1" x14ac:dyDescent="0.25">
      <c r="B13" s="129" t="s">
        <v>7</v>
      </c>
      <c r="C13" s="134" t="s">
        <v>86</v>
      </c>
      <c r="D13" s="178" t="s">
        <v>87</v>
      </c>
      <c r="E13" s="179"/>
      <c r="F13" s="180"/>
    </row>
    <row r="14" spans="1:14" s="131" customFormat="1" x14ac:dyDescent="0.25">
      <c r="B14" s="129" t="s">
        <v>85</v>
      </c>
      <c r="C14" s="134"/>
      <c r="D14" s="179" t="s">
        <v>9</v>
      </c>
      <c r="E14" s="179"/>
      <c r="F14" s="180"/>
    </row>
    <row r="15" spans="1:14" x14ac:dyDescent="0.25">
      <c r="B15" s="129"/>
      <c r="C15" s="130"/>
      <c r="D15" s="131"/>
      <c r="E15" s="131"/>
      <c r="F15" s="132"/>
    </row>
    <row r="16" spans="1:14" x14ac:dyDescent="0.25">
      <c r="B16" s="129"/>
      <c r="C16" s="130"/>
      <c r="D16" s="131"/>
      <c r="E16" s="131"/>
      <c r="F16" s="132"/>
    </row>
    <row r="17" spans="2:6" x14ac:dyDescent="0.25">
      <c r="B17" s="133" t="s">
        <v>79</v>
      </c>
      <c r="C17" s="130"/>
      <c r="D17" s="131"/>
      <c r="E17" s="131"/>
      <c r="F17" s="132"/>
    </row>
    <row r="18" spans="2:6" x14ac:dyDescent="0.25">
      <c r="B18" s="133"/>
      <c r="C18" s="134" t="s">
        <v>80</v>
      </c>
      <c r="D18" s="131"/>
      <c r="E18" s="131"/>
      <c r="F18" s="132"/>
    </row>
    <row r="19" spans="2:6" x14ac:dyDescent="0.25">
      <c r="B19" s="133"/>
      <c r="C19" s="134" t="s">
        <v>81</v>
      </c>
      <c r="D19" s="131"/>
      <c r="E19" s="131"/>
      <c r="F19" s="132"/>
    </row>
    <row r="20" spans="2:6" x14ac:dyDescent="0.25">
      <c r="B20" s="133"/>
      <c r="C20" s="134" t="s">
        <v>82</v>
      </c>
      <c r="D20" s="131"/>
      <c r="E20" s="131"/>
      <c r="F20" s="132"/>
    </row>
    <row r="21" spans="2:6" x14ac:dyDescent="0.25">
      <c r="B21" s="133"/>
      <c r="C21" s="134" t="s">
        <v>83</v>
      </c>
      <c r="D21" s="131"/>
      <c r="E21" s="131"/>
      <c r="F21" s="132"/>
    </row>
    <row r="22" spans="2:6" x14ac:dyDescent="0.25">
      <c r="B22" s="133"/>
      <c r="C22" s="134" t="s">
        <v>84</v>
      </c>
      <c r="D22" s="131"/>
      <c r="E22" s="131"/>
      <c r="F22" s="132"/>
    </row>
    <row r="23" spans="2:6" x14ac:dyDescent="0.25">
      <c r="B23" s="133"/>
      <c r="C23" s="134">
        <v>2023</v>
      </c>
      <c r="D23" s="131"/>
      <c r="E23" s="131"/>
      <c r="F23" s="132"/>
    </row>
    <row r="24" spans="2:6" x14ac:dyDescent="0.25">
      <c r="B24" s="133"/>
      <c r="C24" s="134">
        <v>2024</v>
      </c>
      <c r="D24" s="131"/>
      <c r="E24" s="131"/>
      <c r="F24" s="132"/>
    </row>
    <row r="25" spans="2:6" x14ac:dyDescent="0.25">
      <c r="B25" s="133"/>
      <c r="C25" s="134">
        <v>2025</v>
      </c>
      <c r="D25" s="131"/>
      <c r="E25" s="131"/>
      <c r="F25" s="132"/>
    </row>
    <row r="26" spans="2:6" x14ac:dyDescent="0.25">
      <c r="B26" s="133"/>
      <c r="C26" s="134">
        <v>2026</v>
      </c>
      <c r="D26" s="131"/>
      <c r="E26" s="131"/>
      <c r="F26" s="132"/>
    </row>
    <row r="27" spans="2:6" x14ac:dyDescent="0.25">
      <c r="B27" s="133"/>
      <c r="C27" s="134">
        <v>2027</v>
      </c>
      <c r="D27" s="131"/>
      <c r="E27" s="131"/>
      <c r="F27" s="132"/>
    </row>
    <row r="28" spans="2:6" x14ac:dyDescent="0.25">
      <c r="B28" s="133"/>
      <c r="C28" s="134">
        <v>2028</v>
      </c>
      <c r="D28" s="131"/>
      <c r="E28" s="131"/>
      <c r="F28" s="132"/>
    </row>
    <row r="29" spans="2:6" x14ac:dyDescent="0.25">
      <c r="B29" s="135"/>
      <c r="C29" s="136"/>
      <c r="D29" s="137"/>
      <c r="E29" s="137"/>
      <c r="F29" s="138"/>
    </row>
  </sheetData>
  <mergeCells count="9">
    <mergeCell ref="D13:F13"/>
    <mergeCell ref="D14:F14"/>
    <mergeCell ref="B1:F1"/>
    <mergeCell ref="D12:F12"/>
    <mergeCell ref="D4:F4"/>
    <mergeCell ref="D5:F5"/>
    <mergeCell ref="D6:F6"/>
    <mergeCell ref="D11:F11"/>
    <mergeCell ref="D7:F7"/>
  </mergeCells>
  <hyperlinks>
    <hyperlink ref="D13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showGridLines="0" workbookViewId="0"/>
  </sheetViews>
  <sheetFormatPr defaultColWidth="9.125" defaultRowHeight="12.75" customHeight="1" x14ac:dyDescent="0.2"/>
  <cols>
    <col min="1" max="1" width="4.625" style="5" customWidth="1"/>
    <col min="2" max="2" width="21.625" style="5" customWidth="1"/>
    <col min="3" max="3" width="14.625" style="5" customWidth="1"/>
    <col min="4" max="4" width="65.625" style="5" customWidth="1"/>
    <col min="5" max="5" width="34.625" style="5" customWidth="1"/>
    <col min="6" max="16384" width="9.125" style="5"/>
  </cols>
  <sheetData>
    <row r="1" spans="2:9" ht="14.25" x14ac:dyDescent="0.2">
      <c r="B1" s="3"/>
      <c r="C1" s="3"/>
      <c r="D1" s="3"/>
      <c r="E1" s="3"/>
      <c r="F1" s="4"/>
      <c r="G1" s="4"/>
      <c r="H1" s="4"/>
      <c r="I1" s="4"/>
    </row>
    <row r="2" spans="2:9" ht="20.25" x14ac:dyDescent="0.2">
      <c r="B2" s="3"/>
      <c r="C2" s="6" t="s">
        <v>78</v>
      </c>
      <c r="D2" s="6"/>
      <c r="E2" s="3"/>
      <c r="F2" s="4"/>
      <c r="G2" s="4"/>
      <c r="H2" s="4"/>
      <c r="I2" s="4"/>
    </row>
    <row r="3" spans="2:9" ht="12.75" customHeight="1" x14ac:dyDescent="0.2">
      <c r="B3" s="3"/>
      <c r="C3" s="3"/>
      <c r="D3" s="3"/>
      <c r="E3" s="3"/>
      <c r="F3" s="4"/>
      <c r="G3" s="4"/>
      <c r="H3" s="4"/>
      <c r="I3" s="4"/>
    </row>
    <row r="4" spans="2:9" ht="21" customHeight="1" x14ac:dyDescent="0.2">
      <c r="B4" s="3"/>
      <c r="C4" s="186" t="s">
        <v>60</v>
      </c>
      <c r="D4" s="186"/>
      <c r="E4" s="7"/>
      <c r="F4" s="8"/>
      <c r="G4" s="4"/>
      <c r="H4" s="4"/>
      <c r="I4" s="4"/>
    </row>
    <row r="5" spans="2:9" ht="17.100000000000001" customHeight="1" x14ac:dyDescent="0.2">
      <c r="B5" s="3"/>
      <c r="C5" s="186" t="s">
        <v>61</v>
      </c>
      <c r="D5" s="186"/>
      <c r="E5" s="7"/>
      <c r="F5" s="8"/>
      <c r="G5" s="4"/>
      <c r="H5" s="4"/>
      <c r="I5" s="4"/>
    </row>
    <row r="6" spans="2:9" ht="14.1" customHeight="1" x14ac:dyDescent="0.2">
      <c r="B6" s="3"/>
      <c r="C6" s="3"/>
      <c r="D6" s="7"/>
      <c r="E6" s="7"/>
      <c r="F6" s="8"/>
      <c r="G6" s="4"/>
      <c r="H6" s="4"/>
      <c r="I6" s="4"/>
    </row>
    <row r="7" spans="2:9" ht="12.6" hidden="1" customHeight="1" x14ac:dyDescent="0.2">
      <c r="B7" s="3"/>
      <c r="C7" s="3"/>
      <c r="D7" s="3"/>
      <c r="E7" s="3"/>
      <c r="F7" s="3"/>
      <c r="G7" s="3"/>
      <c r="H7" s="3"/>
      <c r="I7" s="3"/>
    </row>
    <row r="8" spans="2:9" s="10" customFormat="1" ht="18" customHeight="1" x14ac:dyDescent="0.25">
      <c r="B8" s="9" t="s">
        <v>44</v>
      </c>
      <c r="C8" s="9" t="s">
        <v>45</v>
      </c>
      <c r="D8" s="9" t="s">
        <v>46</v>
      </c>
      <c r="E8" s="9" t="s">
        <v>47</v>
      </c>
    </row>
    <row r="9" spans="2:9" ht="15" x14ac:dyDescent="0.2">
      <c r="B9" s="11" t="s">
        <v>48</v>
      </c>
      <c r="C9" s="12" t="s">
        <v>49</v>
      </c>
      <c r="D9" s="12" t="s">
        <v>50</v>
      </c>
      <c r="E9" s="12" t="s">
        <v>51</v>
      </c>
    </row>
    <row r="10" spans="2:9" ht="15" x14ac:dyDescent="0.2">
      <c r="B10" s="13" t="s">
        <v>48</v>
      </c>
      <c r="C10" s="14" t="s">
        <v>52</v>
      </c>
      <c r="D10" s="14" t="s">
        <v>53</v>
      </c>
      <c r="E10" s="12" t="s">
        <v>51</v>
      </c>
    </row>
    <row r="11" spans="2:9" ht="15" x14ac:dyDescent="0.2">
      <c r="B11" s="15"/>
      <c r="C11" s="16"/>
      <c r="D11" s="16"/>
      <c r="E11" s="12"/>
    </row>
    <row r="12" spans="2:9" ht="12.75" customHeight="1" x14ac:dyDescent="0.2">
      <c r="B12" s="17"/>
      <c r="C12" s="17"/>
      <c r="D12" s="17"/>
      <c r="E12" s="17"/>
    </row>
    <row r="13" spans="2:9" x14ac:dyDescent="0.2">
      <c r="B13" s="18" t="s">
        <v>54</v>
      </c>
    </row>
    <row r="14" spans="2:9" x14ac:dyDescent="0.2">
      <c r="B14" s="185"/>
      <c r="C14" s="185"/>
      <c r="D14" s="185"/>
      <c r="E14" s="185"/>
      <c r="F14" s="19"/>
      <c r="G14" s="19"/>
    </row>
  </sheetData>
  <mergeCells count="3">
    <mergeCell ref="B14:E14"/>
    <mergeCell ref="C4:D4"/>
    <mergeCell ref="C5:D5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0. Etusivu</vt:lpstr>
      <vt:lpstr>1. Vertailu</vt:lpstr>
      <vt:lpstr>2. Nykytila jatkuu</vt:lpstr>
      <vt:lpstr>3.1 Vaihtoehto A</vt:lpstr>
      <vt:lpstr>3.2 Vaihtoehto B</vt:lpstr>
      <vt:lpstr>3.3 Vaihtoehto C</vt:lpstr>
      <vt:lpstr>3.4 Vaihtoehto D</vt:lpstr>
      <vt:lpstr>4. Parametrit</vt:lpstr>
      <vt:lpstr>5. Perustiedot, versiohistoria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Kautto Ilkka</cp:lastModifiedBy>
  <dcterms:created xsi:type="dcterms:W3CDTF">2017-02-21T12:56:50Z</dcterms:created>
  <dcterms:modified xsi:type="dcterms:W3CDTF">2020-12-16T13:28:57Z</dcterms:modified>
</cp:coreProperties>
</file>